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team/no/bank/bk/Rapporter/Rapport Storebrand Boligkreditt Nettsider/2018_12/Sendt/"/>
    </mc:Choice>
  </mc:AlternateContent>
  <bookViews>
    <workbookView xWindow="0" yWindow="0" windowWidth="28800" windowHeight="12585" tabRatio="861"/>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 name="privacy_policy" localSheetId="8">Disclaimer!$A$136</definedName>
  </definedNames>
  <calcPr calcId="162913"/>
</workbook>
</file>

<file path=xl/calcChain.xml><?xml version="1.0" encoding="utf-8"?>
<calcChain xmlns="http://schemas.openxmlformats.org/spreadsheetml/2006/main">
  <c r="C56" i="8" l="1"/>
  <c r="D96" i="8"/>
  <c r="D97" i="8"/>
  <c r="D98" i="8"/>
  <c r="D94" i="8"/>
  <c r="D95" i="8"/>
  <c r="J12" i="14" l="1"/>
  <c r="F100" i="9"/>
  <c r="F101" i="9"/>
  <c r="F102" i="9"/>
  <c r="F103" i="9"/>
  <c r="F104" i="9"/>
  <c r="F105" i="9"/>
  <c r="F106" i="9"/>
  <c r="F107" i="9"/>
  <c r="F108" i="9"/>
  <c r="F109" i="9"/>
  <c r="F110" i="9"/>
  <c r="F111" i="9"/>
  <c r="F112" i="9"/>
  <c r="F113" i="9"/>
  <c r="F114" i="9"/>
  <c r="F115" i="9"/>
  <c r="F116" i="9"/>
  <c r="F117" i="9"/>
  <c r="F99" i="9"/>
  <c r="F152" i="9"/>
  <c r="F153" i="9"/>
  <c r="F154" i="9"/>
  <c r="F155" i="9"/>
  <c r="F151" i="9"/>
  <c r="F141" i="9"/>
  <c r="C142" i="9"/>
  <c r="F142" i="9" s="1"/>
  <c r="D73" i="9" l="1"/>
  <c r="F73" i="9"/>
  <c r="F28" i="9" l="1"/>
  <c r="C77" i="8"/>
  <c r="C53" i="8" s="1"/>
  <c r="C83" i="17" l="1"/>
  <c r="C85" i="17"/>
  <c r="C86" i="17"/>
  <c r="C12" i="9"/>
  <c r="C179" i="8"/>
  <c r="C193" i="8"/>
  <c r="C208" i="8" s="1"/>
  <c r="C58" i="8"/>
  <c r="C115" i="8" s="1"/>
  <c r="C161" i="9" l="1"/>
  <c r="F161" i="9" s="1"/>
  <c r="C36" i="9"/>
  <c r="F36" i="9" s="1"/>
  <c r="C15" i="9"/>
  <c r="J11" i="14" s="1"/>
  <c r="L11" i="14" s="1"/>
  <c r="C82" i="17"/>
  <c r="C38" i="8"/>
  <c r="D115" i="8"/>
  <c r="K11" i="14" l="1"/>
  <c r="C37" i="9"/>
  <c r="F37" i="9" s="1"/>
  <c r="M11" i="14"/>
  <c r="F217" i="8"/>
  <c r="F227" i="8"/>
  <c r="F226" i="8"/>
  <c r="F225" i="8"/>
  <c r="F224" i="8"/>
  <c r="F223" i="8"/>
  <c r="F222" i="8"/>
  <c r="F221" i="8"/>
  <c r="F218" i="8"/>
  <c r="F219" i="8" l="1"/>
  <c r="C290" i="8" l="1"/>
  <c r="D292" i="8" l="1"/>
  <c r="C292" i="8"/>
  <c r="C288" i="8" l="1"/>
  <c r="D179" i="11" l="1"/>
  <c r="G175" i="11" s="1"/>
  <c r="C179" i="11"/>
  <c r="F175" i="11" s="1"/>
  <c r="F171" i="11"/>
  <c r="D157" i="11"/>
  <c r="G153" i="11" s="1"/>
  <c r="C157" i="11"/>
  <c r="F153" i="11"/>
  <c r="G149" i="11"/>
  <c r="F149" i="11"/>
  <c r="D144" i="11"/>
  <c r="C144" i="11"/>
  <c r="F142" i="11" s="1"/>
  <c r="G142" i="11"/>
  <c r="G140" i="11"/>
  <c r="G138" i="11"/>
  <c r="F138" i="11"/>
  <c r="G136" i="11"/>
  <c r="G134" i="11"/>
  <c r="F134" i="11"/>
  <c r="G132" i="11"/>
  <c r="G130" i="11"/>
  <c r="F130" i="11"/>
  <c r="G128" i="11"/>
  <c r="G126" i="11"/>
  <c r="F126" i="11"/>
  <c r="G124" i="11"/>
  <c r="G122" i="11"/>
  <c r="F122" i="11"/>
  <c r="G120" i="11"/>
  <c r="C59" i="11"/>
  <c r="C55" i="11"/>
  <c r="C26" i="11"/>
  <c r="C152" i="10"/>
  <c r="F164" i="10" s="1"/>
  <c r="F149" i="10"/>
  <c r="F148" i="10"/>
  <c r="C82" i="10"/>
  <c r="C78" i="10"/>
  <c r="C49" i="10"/>
  <c r="C42" i="10"/>
  <c r="F41" i="10" s="1"/>
  <c r="D37" i="10"/>
  <c r="G34" i="10" s="1"/>
  <c r="C37" i="10"/>
  <c r="F36" i="10" s="1"/>
  <c r="G36" i="10"/>
  <c r="G35" i="10"/>
  <c r="F35" i="10"/>
  <c r="G33" i="10"/>
  <c r="F33" i="10"/>
  <c r="G32" i="10"/>
  <c r="G31" i="10"/>
  <c r="F31" i="10"/>
  <c r="G30" i="10"/>
  <c r="G29" i="10"/>
  <c r="F29" i="10"/>
  <c r="G28" i="10"/>
  <c r="G27" i="10"/>
  <c r="F27" i="10"/>
  <c r="G26" i="10"/>
  <c r="G25" i="10"/>
  <c r="F25" i="10"/>
  <c r="G24" i="10"/>
  <c r="G23" i="10"/>
  <c r="F23" i="10"/>
  <c r="G22" i="10"/>
  <c r="D331" i="9"/>
  <c r="G336" i="9" s="1"/>
  <c r="C331" i="9"/>
  <c r="F332" i="9" s="1"/>
  <c r="D309" i="9"/>
  <c r="G314" i="9" s="1"/>
  <c r="C309" i="9"/>
  <c r="F314" i="9" s="1"/>
  <c r="D296" i="9"/>
  <c r="G294" i="9" s="1"/>
  <c r="C296" i="9"/>
  <c r="F284" i="9" s="1"/>
  <c r="D230" i="9"/>
  <c r="G228" i="9" s="1"/>
  <c r="C230" i="9"/>
  <c r="C260" i="9" s="1"/>
  <c r="D208" i="9"/>
  <c r="G209" i="9" s="1"/>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D100" i="8"/>
  <c r="G103" i="8" s="1"/>
  <c r="C100" i="8"/>
  <c r="D77" i="8"/>
  <c r="G80" i="8" s="1"/>
  <c r="F82" i="8"/>
  <c r="D127" i="8"/>
  <c r="G136" i="8" s="1"/>
  <c r="F105" i="8" l="1"/>
  <c r="C39" i="8"/>
  <c r="G288" i="9"/>
  <c r="F233" i="9"/>
  <c r="C258"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2" i="10" s="1"/>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C165" i="8" l="1"/>
  <c r="J14" i="14"/>
  <c r="C141" i="8"/>
  <c r="G226" i="8"/>
  <c r="G224" i="8"/>
  <c r="G222" i="8"/>
  <c r="D45"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41" i="8" l="1"/>
  <c r="D153" i="8" s="1"/>
  <c r="C153" i="8"/>
  <c r="J15" i="14"/>
  <c r="K14" i="14"/>
  <c r="K15" i="14" s="1"/>
  <c r="L14" i="14"/>
  <c r="L15" i="14" s="1"/>
  <c r="M14" i="14"/>
  <c r="M15" i="14" s="1"/>
  <c r="G220" i="8"/>
  <c r="C167" i="8"/>
  <c r="D165" i="8"/>
  <c r="D167" i="8" s="1"/>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<sst xmlns="http://schemas.openxmlformats.org/spreadsheetml/2006/main" count="2873" uniqueCount="1857">
  <si>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</si>
  <si>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</si>
  <si>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</si>
  <si>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</si>
  <si>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</si>
  <si>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</si>
  <si>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</si>
  <si>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</si>
  <si>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</si>
  <si>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</si>
  <si>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</si>
  <si>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</si>
  <si>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</si>
  <si>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</si>
  <si>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</si>
  <si>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</si>
  <si>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</si>
  <si>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</si>
  <si>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</si>
  <si>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</si>
  <si>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</si>
  <si>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</si>
  <si>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</si>
  <si>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</si>
  <si>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</si>
  <si>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</si>
  <si>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</si>
  <si>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</si>
  <si>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</si>
  <si>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</si>
  <si>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</si>
  <si>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</si>
  <si>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</si>
  <si>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</si>
  <si>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</si>
  <si>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</si>
  <si>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</si>
  <si>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</si>
  <si>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</si>
  <si>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</si>
  <si>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</si>
  <si>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</si>
  <si>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</si>
  <si>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</si>
  <si>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</si>
  <si>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</si>
  <si>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</si>
  <si>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</si>
  <si>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</si>
  <si>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</si>
  <si>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</si>
  <si>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</si>
  <si>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</si>
  <si>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</si>
  <si>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</si>
  <si>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</si>
  <si>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</si>
  <si>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</si>
  <si>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</si>
  <si>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</si>
  <si>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</si>
  <si>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</si>
  <si>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</si>
  <si>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</si>
  <si>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</si>
  <si>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</si>
  <si>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</si>
  <si>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</si>
  <si>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</si>
  <si>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</si>
  <si>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</si>
  <si>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</si>
  <si>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</si>
  <si>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</si>
  <si>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</si>
  <si>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</si>
  <si>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</si>
  <si>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</si>
  <si>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</si>
  <si>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</si>
  <si>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</si>
  <si>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</si>
  <si>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</si>
  <si>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</si>
  <si>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</si>
  <si>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</si>
  <si>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</si>
  <si>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</si>
  <si>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</si>
  <si>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</si>
  <si>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</si>
  <si>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</si>
  <si>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</si>
  <si>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</si>
  <si>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</si>
  <si>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</si>
  <si>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</si>
  <si>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</si>
  <si>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</si>
  <si>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</si>
  <si>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</si>
  <si>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</si>
  <si>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</si>
  <si>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</si>
  <si>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</si>
  <si>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</si>
  <si>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</si>
  <si>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</si>
  <si>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</si>
  <si>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</si>
  <si>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</si>
  <si>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</si>
  <si>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</si>
  <si>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</si>
  <si>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</si>
  <si>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</si>
  <si>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</si>
  <si>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</si>
  <si>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</si>
  <si>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</si>
  <si>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</si>
  <si>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</si>
  <si>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</si>
  <si>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</si>
  <si>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</si>
  <si>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</si>
  <si>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</si>
  <si>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</si>
  <si>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</si>
  <si>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</si>
  <si>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</si>
  <si>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</si>
  <si>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</si>
  <si>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</si>
  <si>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</si>
  <si>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</si>
  <si>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</si>
  <si>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</si>
  <si>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</si>
  <si>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</si>
  <si>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</si>
  <si>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</si>
  <si>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</si>
  <si>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</si>
  <si>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</si>
  <si>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</si>
  <si>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</si>
  <si>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</si>
  <si>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</si>
  <si>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</si>
  <si>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</si>
  <si>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</si>
  <si>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</si>
  <si>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</si>
  <si>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</si>
  <si>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</si>
  <si>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</si>
  <si>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</si>
  <si>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</si>
  <si>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</si>
  <si>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</si>
  <si>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</si>
  <si>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</si>
  <si>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</si>
  <si>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</si>
  <si>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</si>
  <si>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</si>
  <si>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</si>
  <si>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</si>
  <si>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</si>
  <si>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</si>
  <si>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</si>
  <si>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</si>
  <si>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</si>
  <si>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</si>
  <si>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</si>
  <si>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</si>
  <si>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</si>
  <si>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</si>
  <si>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</si>
  <si>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</si>
  <si>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</si>
  <si>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</si>
  <si>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</si>
  <si>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</si>
  <si>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</si>
  <si>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</si>
  <si>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</si>
  <si>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</si>
  <si>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</si>
  <si>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</si>
  <si>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</si>
  <si>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</si>
  <si>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</si>
  <si>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</si>
  <si>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</si>
  <si>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</si>
  <si>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</si>
  <si>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</si>
  <si>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</si>
  <si>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</si>
  <si>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</si>
  <si>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</si>
  <si>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</si>
  <si>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</si>
  <si>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</si>
  <si>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</si>
  <si>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</si>
  <si>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</si>
  <si>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</si>
  <si>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</si>
  <si>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</si>
  <si>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</si>
  <si>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</si>
  <si>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</si>
  <si>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</si>
  <si>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</si>
  <si>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</si>
  <si>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</si>
  <si>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</si>
  <si>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</si>
  <si>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</si>
  <si>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</si>
  <si>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</si>
  <si>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</si>
  <si>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</si>
  <si>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</si>
  <si>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</si>
  <si>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</si>
  <si>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</si>
  <si>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</si>
  <si>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</si>
  <si>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</si>
  <si>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</si>
  <si>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</si>
  <si>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</si>
  <si>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</si>
  <si>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</si>
  <si>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</si>
  <si>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</si>
  <si>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</si>
  <si>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</si>
  <si>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</si>
  <si>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</si>
  <si>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</si>
  <si>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</si>
  <si>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</si>
  <si>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</si>
  <si>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</si>
  <si>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</si>
  <si>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</si>
  <si>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</si>
  <si>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</si>
  <si>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</si>
  <si>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</si>
  <si>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</si>
  <si>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</si>
  <si>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</si>
  <si>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</si>
  <si>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</si>
  <si>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</si>
  <si>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</si>
  <si>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</si>
  <si>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</si>
  <si>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</si>
  <si>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</si>
  <si>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</si>
  <si>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</si>
  <si>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</si>
  <si>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</si>
  <si>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</si>
  <si>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</si>
  <si>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</si>
  <si>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</si>
  <si>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</si>
  <si>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</si>
  <si>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</si>
  <si>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</si>
  <si>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</si>
  <si>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</si>
  <si>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</si>
  <si>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</si>
  <si>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</si>
  <si>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</si>
  <si>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</si>
  <si>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</si>
  <si>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</si>
  <si>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</si>
  <si>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</si>
  <si>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</si>
  <si>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</si>
  <si>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</si>
  <si>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</si>
  <si>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</si>
  <si>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</si>
  <si>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</si>
  <si>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</si>
  <si>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</si>
  <si>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</si>
  <si>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</si>
  <si>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</si>
  <si>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</si>
  <si>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</si>
  <si>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</si>
  <si>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</si>
  <si>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</si>
  <si>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</si>
  <si>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</si>
  <si>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</si>
  <si>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</si>
  <si>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</si>
  <si>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</si>
  <si>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</si>
  <si>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</si>
  <si>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</si>
  <si>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</si>
  <si>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</si>
  <si>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</si>
  <si>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</si>
  <si>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</si>
  <si>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</si>
  <si>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</si>
  <si>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</si>
  <si>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</si>
  <si>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</si>
  <si>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</si>
  <si>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</si>
  <si>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</si>
  <si>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</si>
  <si>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</si>
  <si>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</si>
  <si>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</si>
  <si>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</si>
  <si>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</si>
  <si>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</si>
  <si>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</si>
  <si>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</si>
  <si>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</si>
  <si>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</si>
  <si>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</si>
  <si>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</si>
  <si>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</si>
  <si>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</si>
  <si>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</si>
  <si>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</si>
  <si>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</si>
  <si>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</si>
  <si>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</si>
  <si>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</si>
  <si>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</si>
  <si>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</si>
  <si>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</si>
  <si>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</si>
  <si>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</si>
  <si>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</si>
  <si>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</si>
  <si>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</si>
  <si>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</si>
  <si>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</si>
  <si>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</si>
  <si>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</si>
  <si>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</si>
  <si>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</si>
  <si>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</si>
  <si>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</si>
  <si>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</si>
  <si>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</si>
  <si>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</si>
  <si>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</si>
  <si>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</si>
  <si>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</si>
  <si>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</si>
  <si>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</si>
  <si>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</si>
  <si>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</si>
  <si>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</si>
  <si>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</si>
  <si>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</si>
  <si>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</si>
  <si>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</si>
  <si>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</si>
  <si>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</si>
  <si>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</si>
  <si>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</si>
  <si>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</si>
  <si>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</si>
  <si>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</si>
  <si>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</si>
  <si>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</si>
  <si>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</si>
  <si>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</si>
  <si>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</si>
  <si>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</si>
  <si>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</si>
  <si>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</si>
  <si>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</si>
  <si>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</si>
  <si>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</si>
  <si>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</si>
  <si>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</si>
  <si>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</si>
  <si>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</si>
  <si>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</si>
  <si>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</si>
  <si>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</si>
  <si>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</si>
  <si>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</si>
  <si>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</si>
  <si>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</si>
  <si>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</si>
  <si>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</si>
  <si>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</si>
  <si>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</si>
  <si>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</si>
  <si>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</si>
  <si>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</si>
  <si>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</si>
  <si>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</si>
  <si>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</si>
  <si>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</si>
  <si>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</si>
  <si>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</si>
  <si>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</si>
  <si>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</si>
  <si>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</si>
  <si>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</si>
  <si>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</si>
  <si>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</si>
  <si>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</si>
  <si>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</si>
  <si>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</si>
  <si>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</si>
  <si>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</si>
  <si>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</si>
  <si>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</si>
  <si>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</si>
  <si>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</si>
  <si>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</si>
  <si>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</si>
  <si>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</si>
  <si>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</si>
  <si>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</si>
  <si>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</si>
  <si>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</si>
  <si>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</si>
  <si>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</si>
  <si>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</si>
  <si>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</si>
  <si>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</si>
  <si>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</si>
  <si>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</si>
  <si>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</si>
  <si>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</si>
  <si>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</si>
  <si>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</si>
  <si>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</si>
  <si>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</si>
  <si>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</si>
  <si>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</si>
  <si>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</si>
  <si>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</si>
  <si>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</si>
  <si>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</si>
  <si>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</si>
  <si>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</si>
  <si>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</si>
  <si>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</si>
  <si>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</si>
  <si>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</si>
  <si>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</si>
  <si>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</si>
  <si>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</si>
  <si>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</si>
  <si>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</si>
  <si>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</si>
  <si>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</si>
  <si>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</si>
  <si>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</si>
  <si>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</si>
  <si>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</si>
  <si>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</si>
  <si>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</si>
  <si>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</si>
  <si>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</si>
  <si>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</si>
  <si>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</si>
  <si>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</si>
  <si>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</si>
  <si>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</si>
  <si>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</si>
  <si>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</si>
  <si>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</si>
  <si>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</si>
  <si>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</si>
  <si>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</si>
  <si>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</si>
  <si>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</si>
  <si>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</si>
  <si>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</si>
  <si>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</si>
  <si>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</si>
  <si>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</si>
  <si>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</si>
  <si>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</si>
  <si>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</si>
  <si>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</si>
  <si>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</si>
  <si>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</si>
  <si>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</si>
  <si>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</si>
  <si>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</si>
  <si>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</si>
  <si>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</si>
  <si>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</si>
  <si>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</si>
  <si>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</si>
  <si>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</si>
  <si>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</si>
  <si>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</si>
  <si>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</si>
  <si>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</si>
  <si>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</si>
  <si>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</si>
  <si>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</si>
  <si>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</si>
  <si>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</si>
  <si>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</si>
  <si>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</si>
  <si>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</si>
  <si>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</si>
  <si>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</si>
  <si>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</si>
  <si>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</si>
  <si>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</si>
  <si>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</si>
  <si>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</si>
  <si>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</si>
  <si>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</si>
  <si>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</si>
  <si>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</si>
  <si>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</si>
  <si>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</si>
  <si>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</si>
  <si>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</si>
  <si>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</si>
  <si>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</si>
  <si>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</si>
  <si>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</si>
  <si>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</si>
  <si>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</si>
  <si>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</si>
  <si>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</si>
  <si>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</si>
  <si>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</si>
  <si>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</si>
  <si>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</si>
  <si>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</si>
  <si>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</si>
  <si>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</si>
  <si>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</si>
  <si>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</si>
  <si>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</si>
  <si>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</si>
  <si>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</si>
  <si>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</si>
  <si>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</si>
  <si>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</si>
  <si>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</si>
  <si>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</si>
  <si>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</si>
  <si>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</si>
  <si>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</si>
  <si>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</si>
  <si>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</si>
  <si>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</si>
  <si>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</si>
  <si>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</si>
  <si>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</si>
  <si>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</si>
  <si>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</si>
  <si>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</si>
  <si>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</si>
  <si>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</si>
  <si>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</si>
  <si>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</si>
  <si>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</si>
  <si>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</si>
  <si>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</si>
  <si>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</si>
  <si>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</si>
  <si>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</si>
  <si>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</si>
  <si>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</si>
  <si>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</si>
  <si>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</si>
  <si>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</si>
  <si>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</si>
  <si>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</si>
  <si>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</si>
  <si>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</si>
  <si>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</si>
  <si>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</si>
  <si>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</si>
  <si>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</si>
  <si>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</si>
  <si>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</si>
  <si>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</si>
  <si>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</si>
  <si>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</si>
  <si>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</si>
  <si>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</si>
  <si>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</si>
  <si>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</si>
  <si>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</si>
  <si>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</si>
  <si>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</si>
  <si>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</si>
  <si>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</si>
  <si>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</si>
  <si>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</si>
  <si>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</si>
  <si>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</si>
  <si>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</si>
  <si>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</si>
  <si>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</si>
  <si>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</si>
  <si>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</si>
  <si>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</si>
  <si>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</si>
  <si>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</si>
  <si>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</si>
  <si>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</si>
  <si>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</si>
  <si>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</si>
  <si>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</si>
  <si>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</si>
  <si>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</si>
  <si>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</si>
  <si>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</si>
  <si>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</si>
  <si>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</si>
  <si>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</si>
  <si>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</si>
  <si>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</si>
  <si>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</si>
  <si>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</si>
  <si>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</si>
  <si>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</si>
  <si>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</si>
  <si>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</si>
  <si>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</si>
  <si>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</si>
  <si>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</si>
  <si>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</si>
  <si>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</si>
  <si>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</si>
  <si>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</si>
  <si>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</si>
  <si>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</si>
  <si>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</si>
  <si>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</si>
  <si>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</si>
  <si>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</si>
  <si>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</si>
  <si>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</si>
  <si>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</si>
  <si>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</si>
  <si>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</si>
  <si>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</si>
  <si>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</si>
  <si>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</si>
  <si>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</si>
  <si>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</si>
  <si>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</si>
  <si>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</si>
  <si>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</si>
  <si>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</si>
  <si>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</si>
  <si>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</si>
  <si>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</si>
  <si>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</si>
  <si>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</si>
  <si>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</si>
  <si>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</si>
  <si>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</si>
  <si>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</si>
  <si>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</si>
  <si>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</si>
  <si>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</si>
  <si>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</si>
  <si>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</si>
  <si>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</si>
  <si>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</si>
  <si>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</si>
  <si>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</si>
  <si>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</si>
  <si>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</si>
  <si>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</si>
  <si>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</si>
  <si>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</si>
  <si>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</si>
  <si>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</si>
  <si>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</si>
  <si>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</si>
  <si>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</si>
  <si>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</si>
  <si>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</si>
  <si>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</si>
  <si>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</si>
  <si>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</si>
  <si>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</si>
  <si>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</si>
  <si>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</si>
  <si>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</si>
  <si>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</si>
  <si>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</si>
  <si>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</si>
  <si>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</si>
  <si>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</si>
  <si>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</si>
  <si>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</si>
  <si>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</si>
  <si>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</si>
  <si>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</si>
  <si>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</si>
  <si>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</si>
  <si>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</si>
  <si>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</si>
  <si>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</si>
  <si>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</si>
  <si>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</si>
  <si>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</si>
  <si>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</si>
  <si>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</si>
  <si>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</si>
  <si>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</si>
  <si>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</si>
  <si>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</si>
  <si>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</si>
  <si>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</si>
  <si>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</si>
  <si>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</si>
  <si>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</si>
  <si>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</si>
  <si>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</si>
  <si>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</si>
  <si>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</si>
  <si>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</si>
  <si>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</si>
  <si>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</si>
  <si>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</si>
  <si>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</si>
  <si>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</si>
  <si>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</si>
  <si>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</si>
  <si>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</si>
  <si>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</si>
  <si>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</si>
  <si>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</si>
  <si>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</si>
  <si>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</si>
  <si>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</si>
  <si>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</si>
  <si>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</si>
  <si>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</si>
  <si>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</si>
  <si>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</si>
  <si>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</si>
  <si>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</si>
  <si>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</si>
  <si>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</si>
  <si>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</si>
  <si>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</si>
  <si>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</si>
  <si>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</si>
  <si>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</si>
  <si>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</si>
  <si>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</si>
  <si>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</si>
  <si>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</si>
  <si>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</si>
  <si>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</si>
  <si>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</si>
  <si>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</si>
  <si>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</si>
  <si>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</si>
  <si>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</si>
  <si>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</si>
  <si>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</si>
  <si>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</si>
  <si>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</si>
  <si>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</si>
  <si>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</si>
  <si>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</si>
  <si>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</si>
  <si>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</si>
  <si>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</si>
  <si>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</si>
  <si>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</si>
  <si>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</si>
  <si>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</si>
  <si>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</si>
  <si>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</si>
  <si>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</si>
  <si>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</si>
  <si>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</si>
  <si>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</si>
  <si>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</si>
  <si>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</si>
  <si>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</si>
  <si>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</si>
  <si>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</si>
  <si>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</si>
  <si>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</si>
  <si>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</si>
  <si>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</si>
  <si>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</si>
  <si>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</si>
  <si>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</si>
  <si>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</si>
  <si>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</si>
  <si>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</si>
  <si>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</si>
  <si>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</si>
  <si>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</si>
  <si>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</si>
  <si>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</si>
  <si>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</si>
  <si>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</si>
  <si>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</si>
  <si>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</si>
  <si>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</si>
  <si>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</si>
  <si>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</si>
  <si>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</si>
  <si>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</si>
  <si>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</si>
  <si>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</si>
  <si>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</si>
  <si>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</si>
  <si>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</si>
  <si>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</si>
  <si>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</si>
  <si>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</si>
  <si>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</si>
  <si>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</si>
  <si>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</si>
  <si>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</si>
  <si>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</si>
  <si>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</si>
  <si>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</si>
  <si>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</si>
  <si>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</si>
  <si>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</si>
  <si>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</si>
  <si>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</si>
  <si>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</si>
  <si>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</si>
  <si>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</si>
  <si>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</si>
  <si>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</si>
  <si>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</si>
  <si>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</si>
  <si>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</si>
  <si>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</si>
  <si>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</si>
  <si>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</si>
  <si>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</si>
  <si>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</si>
  <si>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</si>
  <si>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</si>
  <si>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</si>
  <si>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</si>
  <si>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</si>
  <si>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</si>
  <si>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</si>
  <si>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</si>
  <si>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</si>
  <si>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</si>
  <si>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</si>
  <si>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</si>
  <si>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</si>
  <si>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</si>
  <si>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</si>
  <si>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</si>
  <si>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</si>
  <si>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</si>
  <si>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</si>
  <si>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</si>
  <si>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</si>
  <si>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</si>
  <si>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</si>
  <si>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</si>
  <si>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</si>
  <si>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</si>
  <si>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</si>
  <si>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</si>
  <si>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</si>
  <si>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</si>
  <si>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</si>
  <si>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</si>
  <si>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</si>
  <si>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</si>
  <si>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</si>
  <si>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</si>
  <si>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</si>
  <si>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</si>
  <si>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</si>
  <si>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</si>
  <si>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</si>
  <si>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</si>
  <si>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</si>
  <si>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</si>
  <si>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</si>
  <si>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</si>
  <si>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</si>
  <si>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</si>
  <si>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</si>
  <si>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</si>
  <si>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</si>
  <si>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</si>
  <si>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</si>
  <si>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</si>
  <si>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</si>
  <si>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</si>
  <si>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</si>
  <si>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</si>
  <si>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</si>
  <si>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</si>
  <si>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</si>
  <si>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</si>
  <si>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</si>
  <si>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</si>
  <si>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</si>
  <si>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</si>
  <si>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</si>
  <si>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</si>
  <si>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</si>
  <si>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</si>
  <si>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</si>
  <si>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</si>
  <si>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</si>
  <si>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</si>
  <si>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</si>
  <si>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</si>
  <si>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</si>
  <si>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</si>
  <si>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</si>
  <si>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</si>
  <si>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</si>
  <si>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</si>
  <si>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</si>
  <si>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</si>
  <si>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</si>
  <si>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</si>
  <si>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</si>
  <si>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</si>
  <si>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</si>
  <si>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</si>
  <si>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</si>
  <si>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</si>
  <si>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</si>
  <si>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</si>
  <si>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</si>
  <si>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</si>
  <si>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</si>
  <si>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</si>
  <si>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</si>
  <si>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</si>
  <si>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</si>
  <si>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</si>
  <si>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</si>
  <si>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</si>
  <si>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</si>
  <si>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</si>
  <si>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</si>
  <si>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</si>
  <si>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</si>
  <si>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</si>
  <si>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</si>
  <si>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</si>
  <si>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</si>
  <si>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</si>
  <si>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</si>
  <si>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</si>
  <si>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</si>
  <si>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</si>
  <si>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</si>
  <si>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</si>
  <si>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</si>
  <si>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</si>
  <si>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</si>
  <si>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</si>
  <si>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</si>
  <si>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</si>
  <si>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</si>
  <si>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</si>
  <si>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</si>
  <si>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</si>
  <si>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</si>
  <si>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</si>
  <si>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</si>
  <si>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</si>
  <si>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</si>
  <si>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</si>
  <si>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</si>
  <si>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</si>
  <si>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</si>
  <si>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</si>
  <si>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</si>
  <si>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</si>
  <si>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</si>
  <si>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</si>
  <si>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</si>
  <si>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</si>
  <si>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</si>
  <si>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</si>
  <si>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</si>
  <si>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</si>
  <si>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</si>
  <si>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</si>
  <si>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</si>
  <si>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</si>
  <si>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</si>
  <si>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</si>
  <si>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</si>
  <si>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</si>
  <si>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</si>
  <si>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</si>
  <si>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</si>
  <si>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</si>
  <si>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</si>
  <si>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</si>
  <si>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</si>
  <si>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</si>
  <si>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</si>
  <si>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</si>
  <si>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</si>
  <si>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</si>
  <si>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</si>
  <si>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</si>
  <si>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</si>
  <si>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</si>
  <si>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</si>
  <si>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</si>
  <si>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</si>
  <si>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</si>
  <si>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</si>
  <si>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</si>
  <si>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</si>
  <si>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</si>
  <si>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</si>
  <si>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</si>
  <si>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</si>
  <si>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</si>
  <si>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</si>
  <si>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</si>
  <si>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</si>
  <si>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</si>
  <si>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</si>
  <si>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</si>
  <si>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</si>
  <si>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</si>
  <si>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</si>
  <si>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</si>
  <si>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</si>
  <si>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</si>
  <si>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</si>
  <si>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</si>
  <si>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</si>
  <si>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</si>
  <si>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</si>
  <si>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</si>
  <si>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</si>
  <si>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</si>
  <si>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</si>
  <si>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</si>
  <si>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</si>
  <si>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</si>
  <si>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</si>
  <si>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</si>
  <si>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</si>
  <si>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</si>
  <si>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</si>
  <si>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</si>
  <si>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</si>
  <si>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</si>
  <si>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</si>
  <si>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</si>
  <si>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</si>
  <si>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</si>
  <si>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</si>
  <si>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</si>
  <si>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</si>
  <si>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</si>
  <si>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</si>
  <si>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</si>
  <si>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</si>
  <si>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</si>
  <si>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</si>
  <si>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</si>
  <si>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</si>
  <si>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</si>
  <si>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</si>
  <si>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</si>
  <si>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</si>
  <si>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</si>
  <si>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</si>
  <si>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</si>
  <si>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</si>
  <si>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</si>
  <si>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</si>
  <si>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</si>
  <si>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</si>
  <si>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</si>
  <si>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</si>
  <si>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</si>
  <si>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</si>
  <si>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</si>
  <si>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</si>
  <si>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</si>
  <si>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</si>
  <si>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</si>
  <si>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</si>
  <si>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</si>
  <si>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</si>
  <si>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</si>
  <si>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</si>
  <si>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</si>
  <si>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</si>
  <si>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</si>
  <si>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</si>
  <si>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</si>
  <si>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</si>
  <si>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</si>
  <si>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</si>
  <si>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</si>
  <si>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</si>
  <si>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</si>
  <si>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</si>
  <si>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</si>
  <si>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</si>
  <si>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</si>
  <si>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</si>
  <si>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</si>
  <si>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</si>
  <si>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</si>
  <si>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</si>
  <si>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</si>
  <si>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</si>
  <si>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</si>
  <si>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</si>
  <si>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</si>
  <si>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</si>
  <si>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</si>
  <si>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</si>
  <si>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</si>
  <si>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</si>
  <si>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</si>
  <si>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</si>
  <si>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</si>
  <si>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</si>
  <si>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</si>
  <si>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</si>
  <si>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</si>
  <si>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</si>
  <si>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</si>
  <si>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</si>
  <si>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</si>
  <si>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</si>
  <si>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</si>
  <si>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</si>
  <si>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</si>
  <si>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</si>
  <si>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</si>
  <si>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</si>
  <si>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</si>
  <si>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</si>
  <si>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</si>
  <si>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</si>
  <si>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</si>
  <si>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</si>
  <si>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</si>
  <si>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</si>
  <si>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</si>
  <si>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</si>
  <si>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</si>
  <si>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</si>
  <si>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</si>
  <si>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</si>
  <si>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</si>
  <si>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</si>
  <si>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</si>
  <si>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</si>
  <si>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</si>
  <si>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</si>
  <si>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</si>
  <si>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</si>
  <si>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</si>
  <si>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</si>
  <si>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</si>
  <si>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</si>
  <si>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</si>
  <si>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</si>
  <si>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</si>
  <si>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</si>
  <si>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</si>
  <si>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</si>
  <si>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</si>
  <si>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</si>
  <si>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</si>
  <si>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</si>
  <si>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</si>
  <si>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</si>
  <si>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</si>
  <si>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</si>
  <si>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</si>
  <si>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</si>
  <si>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</si>
  <si>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</si>
  <si>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</si>
  <si>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</si>
  <si>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</si>
  <si>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</si>
  <si>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</si>
  <si>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</si>
  <si>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</si>
  <si>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</si>
  <si>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</si>
  <si>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</si>
  <si>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</si>
  <si>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</si>
  <si>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</si>
  <si>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</si>
  <si>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</si>
  <si>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</si>
  <si>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</si>
  <si>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</si>
  <si>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</si>
  <si>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</si>
  <si>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</si>
  <si>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</si>
  <si>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</si>
  <si>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</si>
  <si>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</si>
  <si>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</si>
  <si>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</si>
  <si>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</si>
  <si>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</si>
  <si>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</si>
  <si>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</si>
  <si>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</si>
  <si>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</si>
  <si>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</si>
  <si>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</si>
  <si>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</si>
  <si>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</si>
  <si>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</si>
  <si>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</si>
  <si>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</si>
  <si>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</si>
  <si>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</si>
  <si>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</si>
  <si>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</si>
  <si>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</si>
  <si>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</si>
  <si>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</si>
  <si>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</si>
  <si>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</si>
  <si>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</si>
  <si>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</si>
  <si>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</si>
  <si>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</si>
  <si>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</si>
  <si>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</si>
  <si>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</si>
  <si>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</si>
  <si>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</si>
  <si>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</si>
  <si>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</si>
  <si>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</si>
  <si>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</si>
  <si>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</si>
  <si>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</si>
  <si>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</si>
  <si>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</si>
  <si>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</si>
  <si>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</si>
  <si>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</si>
  <si>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</si>
  <si>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</si>
  <si>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</si>
  <si>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</si>
  <si>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</si>
  <si>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</si>
  <si>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</si>
  <si>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</si>
  <si>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</si>
  <si>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</si>
  <si>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</si>
  <si>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</si>
  <si>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</si>
  <si>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</si>
  <si>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</si>
  <si>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</si>
  <si>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</si>
  <si>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</si>
  <si>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</si>
  <si>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</si>
  <si>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</si>
  <si>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</si>
  <si>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</si>
  <si>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</si>
  <si>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</si>
  <si>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</si>
  <si>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</si>
  <si>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</si>
  <si>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</si>
  <si>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</si>
  <si>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</si>
  <si>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</si>
  <si>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</si>
  <si>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</si>
  <si>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</si>
  <si>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</si>
  <si>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</si>
  <si>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</si>
  <si>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</si>
  <si>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</si>
  <si>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</si>
  <si>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</si>
  <si>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</si>
  <si>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</si>
  <si>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</si>
  <si>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</si>
  <si>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</si>
  <si>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</si>
  <si>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</si>
  <si>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</si>
  <si>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</si>
  <si>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</si>
  <si>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</si>
  <si>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</si>
  <si>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</si>
  <si>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</si>
  <si>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</si>
  <si>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</si>
  <si>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</si>
  <si>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</si>
  <si>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</si>
  <si>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</si>
  <si>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</si>
  <si>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</si>
  <si>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</si>
  <si>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</si>
  <si>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</si>
  <si>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</si>
  <si>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</si>
  <si>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</si>
  <si>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</si>
  <si>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</si>
  <si>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</si>
  <si>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</si>
  <si>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</si>
  <si>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</si>
  <si>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</si>
  <si>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</si>
  <si>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</si>
  <si>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</si>
  <si>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</si>
  <si>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</si>
  <si>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</si>
  <si>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</si>
  <si>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</si>
  <si>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</si>
  <si>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</si>
  <si>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</si>
  <si>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</si>
  <si>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</si>
  <si>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</si>
  <si>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</si>
  <si>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</si>
  <si>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</si>
  <si>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</si>
  <si>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</si>
  <si>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</si>
  <si>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</si>
  <si>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</si>
  <si>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</si>
  <si>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</si>
  <si>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</si>
  <si>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</si>
  <si>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</si>
  <si>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</si>
  <si>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</si>
  <si>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</si>
  <si>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</si>
  <si>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</si>
  <si>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</si>
  <si>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</si>
  <si>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</si>
  <si>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</si>
  <si>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</si>
  <si>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</si>
  <si>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</si>
  <si>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</si>
  <si>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</si>
  <si>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</si>
  <si>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</si>
  <si>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</si>
  <si>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</si>
  <si>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</si>
  <si>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</si>
  <si>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</si>
  <si>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</si>
  <si>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</si>
  <si>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</si>
  <si>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</si>
  <si>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</si>
  <si>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</si>
  <si>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</si>
  <si>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</si>
  <si>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</si>
  <si>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</si>
  <si>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</si>
  <si>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</si>
  <si>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</si>
  <si>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</si>
  <si>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</si>
  <si>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</si>
  <si>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</si>
  <si>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</si>
  <si>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</si>
  <si>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</si>
  <si>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</si>
  <si>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</si>
  <si>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</si>
  <si>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</si>
  <si>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</si>
  <si>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</si>
  <si>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</si>
  <si>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</si>
  <si>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</si>
  <si>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</si>
  <si>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</si>
  <si>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</si>
  <si>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</si>
  <si>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</si>
  <si>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</si>
  <si>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</si>
  <si>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</si>
  <si>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</si>
  <si>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</si>
  <si>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</si>
  <si>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</si>
  <si>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</si>
  <si>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</si>
  <si>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</si>
  <si>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</si>
  <si>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</si>
  <si>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</si>
  <si>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</si>
  <si>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</si>
  <si>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</si>
  <si>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</si>
  <si>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</si>
  <si>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</si>
  <si>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</si>
  <si>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</si>
  <si>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</si>
  <si>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</si>
  <si>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</si>
  <si>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</si>
  <si>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</si>
  <si>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</si>
  <si>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</si>
  <si>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</si>
  <si>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</si>
  <si>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</si>
  <si>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</si>
  <si>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</si>
  <si>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</si>
  <si>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</si>
  <si>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</si>
  <si>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</si>
  <si>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</si>
  <si>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</si>
  <si>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</si>
  <si>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</si>
  <si>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</si>
  <si>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</si>
  <si>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</si>
  <si>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</si>
  <si>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</si>
  <si>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</si>
  <si>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</si>
  <si>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</si>
  <si>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</si>
  <si>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</si>
  <si>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</si>
  <si>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</si>
  <si>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</si>
  <si>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</si>
  <si>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</si>
  <si>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</si>
  <si>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</si>
  <si>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</si>
  <si>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</si>
  <si>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</si>
  <si>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</si>
  <si>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</si>
  <si>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</si>
  <si>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</si>
  <si>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</si>
  <si>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</si>
  <si>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</si>
  <si>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</si>
  <si>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</si>
  <si>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</si>
  <si>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</si>
  <si>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</si>
  <si>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</si>
  <si>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</si>
  <si>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</si>
  <si>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</si>
  <si>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</si>
  <si>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</si>
  <si>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</si>
  <si>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</si>
  <si>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</si>
  <si>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</si>
  <si>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</si>
  <si>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</si>
  <si>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</si>
  <si>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</si>
  <si>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</si>
  <si>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</si>
  <si>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</si>
  <si>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</si>
  <si>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</si>
  <si>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</si>
  <si>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</si>
  <si>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</si>
  <si>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</si>
  <si>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</si>
  <si>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</si>
  <si>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</si>
  <si>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</si>
  <si>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</si>
  <si>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</si>
  <si>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</si>
  <si>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</si>
  <si>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</si>
  <si>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</si>
  <si>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</si>
  <si>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</si>
  <si>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</si>
  <si>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</si>
  <si>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</si>
  <si>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</si>
  <si>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</si>
  <si>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</si>
  <si>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</si>
  <si>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</si>
  <si>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</si>
  <si>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</si>
  <si>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</si>
  <si>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</si>
  <si>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</si>
  <si>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</si>
  <si>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</si>
  <si>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</si>
  <si>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</si>
  <si>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</si>
  <si>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</si>
  <si>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</si>
  <si>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</si>
  <si>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</si>
  <si>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</si>
  <si>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</si>
  <si>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</si>
  <si>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</si>
  <si>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</si>
  <si>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</si>
  <si>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</si>
  <si>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</si>
  <si>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</si>
  <si>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</si>
  <si>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</si>
  <si>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</si>
  <si>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</si>
  <si>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</si>
  <si>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</si>
  <si>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</si>
  <si>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</si>
  <si>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</si>
  <si>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</si>
  <si>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</si>
  <si>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</si>
  <si>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</si>
  <si>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</si>
  <si>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</si>
  <si>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</si>
  <si>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</si>
  <si>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</si>
  <si>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</si>
  <si>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</si>
  <si>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</si>
  <si>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</si>
  <si>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</si>
  <si>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</si>
  <si>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</si>
  <si>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</si>
  <si>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</si>
  <si>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</si>
  <si>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</si>
  <si>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</si>
  <si>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</si>
  <si>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</si>
  <si>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</si>
  <si>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</si>
  <si>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</si>
  <si>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</si>
  <si>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</si>
  <si>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</si>
  <si>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</si>
  <si>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</si>
  <si>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</si>
  <si>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</si>
  <si>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</si>
  <si>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</si>
  <si>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</si>
  <si>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</si>
  <si>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</si>
  <si>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</si>
  <si>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</si>
  <si>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</si>
  <si>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</si>
  <si>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</si>
  <si>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</si>
  <si>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</si>
  <si>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</si>
  <si>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</si>
  <si>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</si>
  <si>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</si>
  <si>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</si>
  <si>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</si>
  <si>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</si>
  <si>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</si>
  <si>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</si>
  <si>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</si>
  <si>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</si>
  <si>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</si>
  <si>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</si>
  <si>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</si>
  <si>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</si>
  <si>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</si>
  <si>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</si>
  <si>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</si>
  <si>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</si>
  <si>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</si>
  <si>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</si>
  <si>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</si>
  <si>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</si>
  <si>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</si>
  <si>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</si>
  <si>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</si>
  <si>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</si>
  <si>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</si>
  <si>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</si>
  <si>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</si>
  <si>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</si>
  <si>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</si>
  <si>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</si>
  <si>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</si>
  <si>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</si>
  <si>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</si>
  <si>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</si>
  <si>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</si>
  <si>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</si>
  <si>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</si>
  <si>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</si>
  <si>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</si>
  <si>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</si>
  <si>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</si>
  <si>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</si>
  <si>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</si>
  <si>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</si>
  <si>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</si>
  <si>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</si>
  <si>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</si>
  <si>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</si>
  <si>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</si>
  <si>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</si>
  <si>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</si>
  <si>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</si>
  <si>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</si>
  <si>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</si>
  <si>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</si>
  <si>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</si>
  <si>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</si>
  <si>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</si>
  <si>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</si>
  <si>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</si>
  <si>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</si>
  <si>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</si>
  <si>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</si>
  <si>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</si>
  <si>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Storebrand Boligkreditt have committed to a minimum overcollateralization of 9,5% in the EMTCN Programme.</t>
  </si>
  <si>
    <t>Committed for bonds issued before june 21, 2017.</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</si>
  <si>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</si>
  <si>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</si>
  <si>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</si>
  <si>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</si>
  <si>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</si>
  <si>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</si>
  <si>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</si>
  <si>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</si>
  <si>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</si>
  <si>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</si>
  <si>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</si>
  <si>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</si>
  <si>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</si>
  <si>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</si>
  <si>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</si>
  <si>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</si>
  <si>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</si>
  <si>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</si>
  <si>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</si>
  <si>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</si>
  <si>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</si>
  <si>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</si>
  <si>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</si>
  <si>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</si>
  <si>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</si>
  <si>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</si>
  <si>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</si>
  <si>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</si>
  <si>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</si>
  <si>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</si>
  <si>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</si>
  <si>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</si>
  <si>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</si>
  <si>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</si>
  <si>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</si>
  <si>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</si>
  <si>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</si>
  <si>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</si>
  <si>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</si>
  <si>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</si>
  <si>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</si>
  <si>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</si>
  <si>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</si>
  <si>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</si>
  <si>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</si>
  <si>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</si>
  <si>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</si>
  <si>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</si>
  <si>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</si>
  <si>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</si>
  <si>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</si>
  <si>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</si>
  <si>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</si>
  <si>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</si>
  <si>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</si>
  <si>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</si>
  <si>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</si>
  <si>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</si>
  <si>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</si>
  <si>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</si>
  <si>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</si>
  <si>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</si>
  <si>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</si>
  <si>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</si>
  <si>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</si>
  <si>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</si>
  <si>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</si>
  <si>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</si>
  <si>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</si>
  <si>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</si>
  <si>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</si>
  <si>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</si>
  <si>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</si>
  <si>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</si>
  <si>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</si>
  <si>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</si>
  <si>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</si>
  <si>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</si>
  <si>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</si>
  <si>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</si>
  <si>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</si>
  <si>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</si>
  <si>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</si>
  <si>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</si>
  <si>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</si>
  <si>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</si>
  <si>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</si>
  <si>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</si>
  <si>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</si>
  <si>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</si>
  <si>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</si>
  <si>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</si>
  <si>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</si>
  <si>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</si>
  <si>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</si>
  <si>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</si>
  <si>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</si>
  <si>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</si>
  <si>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</si>
  <si>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</si>
  <si>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</si>
  <si>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</si>
  <si>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</si>
  <si>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</si>
  <si>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</si>
  <si>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</si>
  <si>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</si>
  <si>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</si>
  <si>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</si>
  <si>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</si>
  <si>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</si>
  <si>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</si>
  <si>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</si>
  <si>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</si>
  <si>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</si>
  <si>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</si>
  <si>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</si>
  <si>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</si>
  <si>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</si>
  <si>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</si>
  <si>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</si>
  <si>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</si>
  <si>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</si>
  <si>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</si>
  <si>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</si>
  <si>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</si>
  <si>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</si>
  <si>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</si>
  <si>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</si>
  <si>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</si>
  <si>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</si>
  <si>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</si>
  <si>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</si>
  <si>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</si>
  <si>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</si>
  <si>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</si>
  <si>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</si>
  <si>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</si>
  <si>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</si>
  <si>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</si>
  <si>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</si>
  <si>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</si>
  <si>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Reporting Date: [30/10/18]</t>
  </si>
  <si>
    <t>Cut-off Date: [30/09/18]</t>
  </si>
  <si>
    <t>PWC</t>
  </si>
  <si>
    <t>Cut-off Date: [31/12/18]</t>
  </si>
  <si>
    <t>Reporting Date: [19/02/19]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</si>
</sst>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_ * #,##0_ ;_ * \-#,##0_ ;_ * &quot;-&quot;??_ ;_ @_ "/>
    <numFmt numFmtId="166" formatCode="0.0\ %"/>
    <numFmt numFmtId="167" formatCode="#,##0_ ;\-#,##0\ "/>
    <numFmt numFmtId="168" formatCode="#,##0.00_ ;\-#,##0.00\ "/>
    <numFmt numFmtId="169" formatCode="_-* #,##0_-;\-* #,##0_-;_-* &quot;-&quot;??_-;_-@_-"/>
    <numFmt numFmtId="170" formatCode="#,##0.0"/>
    <numFmt numFmtId="171" formatCode="0.00%_);\(0.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4" fontId="4" fillId="0" borderId="0" applyFont="0" applyFill="0" applyBorder="0" applyAlignment="0" applyProtection="0"/>
  </cellStyleXfs>
  <cellXfs count="22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0" xfId="9" applyNumberFormat="1" applyFont="1" applyFill="1" applyBorder="1" applyAlignment="1">
      <alignment vertical="center"/>
    </xf>
    <xf numFmtId="166" fontId="0" fillId="4" borderId="34" xfId="1" applyNumberFormat="1" applyFont="1" applyFill="1" applyBorder="1" applyAlignment="1">
      <alignment vertical="center"/>
    </xf>
    <xf numFmtId="165" fontId="0" fillId="4" borderId="34" xfId="9" applyNumberFormat="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0" fillId="4" borderId="34" xfId="1" applyNumberFormat="1" applyFont="1" applyFill="1" applyBorder="1" applyAlignment="1">
      <alignment vertical="center"/>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70" fontId="0" fillId="0" borderId="0" xfId="0" applyNumberFormat="1" applyAlignment="1">
      <alignment horizontal="center"/>
    </xf>
    <xf numFmtId="171" fontId="0" fillId="0" borderId="0" xfId="0" applyNumberFormat="1" applyAlignment="1">
      <alignment horizontal="center"/>
    </xf>
    <xf numFmtId="10" fontId="50" fillId="0" borderId="0" xfId="0" applyNumberFormat="1" applyFont="1" applyFill="1" applyBorder="1" applyAlignment="1">
      <alignment horizontal="center" vertical="center" wrapText="1"/>
    </xf>
    <xf numFmtId="171" fontId="0" fillId="0" borderId="0" xfId="0" applyNumberFormat="1"/>
    <xf numFmtId="3" fontId="0" fillId="0" borderId="0" xfId="0" applyNumberFormat="1"/>
    <xf numFmtId="0" fontId="0" fillId="0" borderId="0" xfId="0" applyNumberFormat="1"/>
    <xf numFmtId="171" fontId="0" fillId="0" borderId="0" xfId="0" applyNumberFormat="1" applyFill="1" applyAlignment="1">
      <alignment horizont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49" fontId="0" fillId="4" borderId="31" xfId="0"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1" xfId="0" applyNumberFormat="1" applyFill="1" applyBorder="1" applyAlignment="1">
      <alignment horizontal="left" vertical="center"/>
    </xf>
    <xf numFmtId="0" fontId="49" fillId="0" borderId="0" xfId="0" applyFont="1" applyFill="1" applyBorder="1" applyAlignment="1">
      <alignment horizontal="left" vertical="center" wrapText="1"/>
    </xf>
  </cellXfs>
  <cellStyles count="10">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heetViews>
  <sheetFormatPr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3" t="s">
        <v>1856</v>
      </c>
      <c r="G9" s="7"/>
      <c r="H9" s="7"/>
      <c r="I9" s="7"/>
      <c r="J9" s="8"/>
    </row>
    <row r="10" spans="2:10" ht="21" x14ac:dyDescent="0.25">
      <c r="B10" s="6"/>
      <c r="C10" s="7"/>
      <c r="D10" s="7"/>
      <c r="E10" s="7"/>
      <c r="F10" s="13" t="s">
        <v>1855</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3" t="s">
        <v>15</v>
      </c>
      <c r="E24" s="194" t="s">
        <v>16</v>
      </c>
      <c r="F24" s="194"/>
      <c r="G24" s="194"/>
      <c r="H24" s="194"/>
      <c r="I24" s="7"/>
      <c r="J24" s="8"/>
    </row>
    <row r="25" spans="2:10" x14ac:dyDescent="0.25">
      <c r="B25" s="6"/>
      <c r="C25" s="7"/>
      <c r="D25" s="7"/>
      <c r="E25" s="16"/>
      <c r="F25" s="16"/>
      <c r="G25" s="16"/>
      <c r="H25" s="7"/>
      <c r="I25" s="7"/>
      <c r="J25" s="8"/>
    </row>
    <row r="26" spans="2:10" x14ac:dyDescent="0.25">
      <c r="B26" s="6"/>
      <c r="C26" s="7"/>
      <c r="D26" s="193" t="s">
        <v>17</v>
      </c>
      <c r="E26" s="194"/>
      <c r="F26" s="194"/>
      <c r="G26" s="194"/>
      <c r="H26" s="194"/>
      <c r="I26" s="7"/>
      <c r="J26" s="8"/>
    </row>
    <row r="27" spans="2:10" x14ac:dyDescent="0.25">
      <c r="B27" s="6"/>
      <c r="C27" s="7"/>
      <c r="D27" s="17"/>
      <c r="E27" s="17"/>
      <c r="F27" s="17"/>
      <c r="G27" s="17"/>
      <c r="H27" s="17"/>
      <c r="I27" s="7"/>
      <c r="J27" s="8"/>
    </row>
    <row r="28" spans="2:10" x14ac:dyDescent="0.25">
      <c r="B28" s="6"/>
      <c r="C28" s="7"/>
      <c r="D28" s="193" t="s">
        <v>18</v>
      </c>
      <c r="E28" s="194" t="s">
        <v>16</v>
      </c>
      <c r="F28" s="194"/>
      <c r="G28" s="194"/>
      <c r="H28" s="194"/>
      <c r="I28" s="7"/>
      <c r="J28" s="8"/>
    </row>
    <row r="29" spans="2:10" x14ac:dyDescent="0.25">
      <c r="B29" s="6"/>
      <c r="C29" s="7"/>
      <c r="D29" s="17"/>
      <c r="E29" s="17"/>
      <c r="F29" s="17"/>
      <c r="G29" s="17"/>
      <c r="H29" s="17"/>
      <c r="I29" s="7"/>
      <c r="J29" s="8"/>
    </row>
    <row r="30" spans="2:10" x14ac:dyDescent="0.25">
      <c r="B30" s="6"/>
      <c r="C30" s="7"/>
      <c r="D30" s="193" t="s">
        <v>19</v>
      </c>
      <c r="E30" s="194" t="s">
        <v>16</v>
      </c>
      <c r="F30" s="194"/>
      <c r="G30" s="194"/>
      <c r="H30" s="194"/>
      <c r="I30" s="7"/>
      <c r="J30" s="8"/>
    </row>
    <row r="31" spans="2:10" x14ac:dyDescent="0.25">
      <c r="B31" s="6"/>
      <c r="C31" s="7"/>
      <c r="D31" s="17"/>
      <c r="E31" s="17"/>
      <c r="F31" s="17"/>
      <c r="G31" s="17"/>
      <c r="H31" s="17"/>
      <c r="I31" s="7"/>
      <c r="J31" s="8"/>
    </row>
    <row r="32" spans="2:10" x14ac:dyDescent="0.25">
      <c r="B32" s="6"/>
      <c r="C32" s="7"/>
      <c r="D32" s="193" t="s">
        <v>20</v>
      </c>
      <c r="E32" s="194" t="s">
        <v>16</v>
      </c>
      <c r="F32" s="194"/>
      <c r="G32" s="194"/>
      <c r="H32" s="194"/>
      <c r="I32" s="7"/>
      <c r="J32" s="8"/>
    </row>
    <row r="33" spans="2:10" x14ac:dyDescent="0.25">
      <c r="B33" s="6"/>
      <c r="C33" s="7"/>
      <c r="D33" s="16"/>
      <c r="E33" s="16"/>
      <c r="F33" s="16"/>
      <c r="G33" s="16"/>
      <c r="H33" s="16"/>
      <c r="I33" s="7"/>
      <c r="J33" s="8"/>
    </row>
    <row r="34" spans="2:10" x14ac:dyDescent="0.25">
      <c r="B34" s="6"/>
      <c r="C34" s="7"/>
      <c r="D34" s="193" t="s">
        <v>21</v>
      </c>
      <c r="E34" s="194" t="s">
        <v>16</v>
      </c>
      <c r="F34" s="194"/>
      <c r="G34" s="194"/>
      <c r="H34" s="194"/>
      <c r="I34" s="7"/>
      <c r="J34" s="8"/>
    </row>
    <row r="35" spans="2:10" x14ac:dyDescent="0.25">
      <c r="B35" s="6"/>
      <c r="C35" s="7"/>
      <c r="D35" s="7"/>
      <c r="E35" s="7"/>
      <c r="F35" s="7"/>
      <c r="G35" s="7"/>
      <c r="H35" s="7"/>
      <c r="I35" s="7"/>
      <c r="J35" s="8"/>
    </row>
    <row r="36" spans="2:10" x14ac:dyDescent="0.25">
      <c r="B36" s="6"/>
      <c r="C36" s="7"/>
      <c r="D36" s="191" t="s">
        <v>22</v>
      </c>
      <c r="E36" s="192"/>
      <c r="F36" s="192"/>
      <c r="G36" s="192"/>
      <c r="H36" s="192"/>
      <c r="I36" s="7"/>
      <c r="J36" s="8"/>
    </row>
    <row r="37" spans="2:10" x14ac:dyDescent="0.25">
      <c r="B37" s="6"/>
      <c r="C37" s="7"/>
      <c r="D37" s="7"/>
      <c r="E37" s="7"/>
      <c r="F37" s="15"/>
      <c r="G37" s="7"/>
      <c r="H37" s="7"/>
      <c r="I37" s="7"/>
      <c r="J37" s="8"/>
    </row>
    <row r="38" spans="2:10" x14ac:dyDescent="0.25">
      <c r="B38" s="6"/>
      <c r="C38" s="7"/>
      <c r="D38" s="191" t="s">
        <v>1850</v>
      </c>
      <c r="E38" s="192"/>
      <c r="F38" s="192"/>
      <c r="G38" s="192"/>
      <c r="H38" s="192"/>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D13" sqref="D13:I13"/>
    </sheetView>
  </sheetViews>
  <sheetFormatPr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2"/>
      <c r="C2" s="147"/>
      <c r="D2" s="209" t="s">
        <v>1682</v>
      </c>
      <c r="E2" s="209"/>
      <c r="F2" s="209"/>
      <c r="G2" s="209"/>
      <c r="H2" s="209"/>
      <c r="I2" s="209"/>
      <c r="J2" s="209"/>
      <c r="K2" s="209"/>
      <c r="L2" s="209"/>
      <c r="M2" s="209"/>
      <c r="N2" s="148"/>
    </row>
    <row r="3" spans="2:15" ht="12" customHeight="1" x14ac:dyDescent="0.25">
      <c r="B3" s="22"/>
      <c r="C3" s="149"/>
      <c r="D3" s="150"/>
      <c r="E3" s="150"/>
      <c r="F3" s="150"/>
      <c r="G3" s="150"/>
      <c r="H3" s="150"/>
      <c r="I3" s="150"/>
      <c r="J3" s="150"/>
      <c r="K3" s="150"/>
      <c r="L3" s="150"/>
      <c r="M3" s="150"/>
      <c r="N3" s="151"/>
    </row>
    <row r="4" spans="2:15" ht="26.25" x14ac:dyDescent="0.4">
      <c r="B4" s="22"/>
      <c r="C4" s="149"/>
      <c r="D4" s="210" t="s">
        <v>1691</v>
      </c>
      <c r="E4" s="210"/>
      <c r="F4" s="210"/>
      <c r="G4" s="210"/>
      <c r="H4" s="210"/>
      <c r="I4" s="210"/>
      <c r="J4" s="210"/>
      <c r="K4" s="210"/>
      <c r="L4" s="210"/>
      <c r="M4" s="210"/>
      <c r="N4" s="151"/>
    </row>
    <row r="5" spans="2:15" ht="15.75" thickBot="1" x14ac:dyDescent="0.3">
      <c r="C5" s="149"/>
      <c r="D5" s="152"/>
      <c r="E5" s="152"/>
      <c r="F5" s="152"/>
      <c r="G5" s="152"/>
      <c r="H5" s="152"/>
      <c r="I5" s="152"/>
      <c r="J5" s="152"/>
      <c r="K5" s="152"/>
      <c r="L5" s="152"/>
      <c r="M5" s="153"/>
      <c r="N5" s="151"/>
    </row>
    <row r="6" spans="2:15" ht="15.75" thickTop="1" x14ac:dyDescent="0.25">
      <c r="C6" s="149"/>
      <c r="D6" s="22"/>
      <c r="E6" s="22"/>
      <c r="F6" s="22"/>
      <c r="G6" s="22"/>
      <c r="H6" s="22"/>
      <c r="I6" s="22"/>
      <c r="J6" s="22"/>
      <c r="K6" s="22"/>
      <c r="L6" s="22"/>
      <c r="M6" s="154"/>
      <c r="N6" s="151"/>
    </row>
    <row r="7" spans="2:15" x14ac:dyDescent="0.25">
      <c r="C7" s="149"/>
      <c r="D7" s="22"/>
      <c r="E7" s="22"/>
      <c r="F7" s="22"/>
      <c r="G7" s="22"/>
      <c r="H7" s="155"/>
      <c r="I7" s="155"/>
      <c r="J7" s="155"/>
      <c r="K7" s="155"/>
      <c r="L7" s="155"/>
      <c r="M7" s="155"/>
      <c r="N7" s="151"/>
    </row>
    <row r="8" spans="2:15" ht="16.5" thickBot="1" x14ac:dyDescent="0.3">
      <c r="C8" s="149"/>
      <c r="D8" s="156" t="s">
        <v>1693</v>
      </c>
      <c r="E8" s="157"/>
      <c r="F8" s="157"/>
      <c r="G8" s="22"/>
      <c r="H8" s="22"/>
      <c r="I8" s="22"/>
      <c r="J8" s="22"/>
      <c r="K8" s="22"/>
      <c r="L8" s="22"/>
      <c r="M8" s="154"/>
      <c r="N8" s="151"/>
    </row>
    <row r="9" spans="2:15" ht="15.75" thickTop="1" x14ac:dyDescent="0.25">
      <c r="C9" s="149"/>
      <c r="D9" s="22"/>
      <c r="E9" s="22"/>
      <c r="F9" s="22"/>
      <c r="G9" s="22"/>
      <c r="H9" s="22"/>
      <c r="I9" s="22"/>
      <c r="J9" s="22"/>
      <c r="K9" s="22"/>
      <c r="L9" s="22"/>
      <c r="M9" s="154"/>
      <c r="N9" s="151"/>
    </row>
    <row r="10" spans="2:15" x14ac:dyDescent="0.25">
      <c r="C10" s="149"/>
      <c r="D10" s="158" t="s">
        <v>1683</v>
      </c>
      <c r="E10" s="158"/>
      <c r="F10" s="158"/>
      <c r="G10" s="158"/>
      <c r="H10" s="158"/>
      <c r="I10" s="158"/>
      <c r="J10" s="158" t="s">
        <v>1684</v>
      </c>
      <c r="K10" s="159">
        <v>0.1</v>
      </c>
      <c r="L10" s="159">
        <v>0.2</v>
      </c>
      <c r="M10" s="159">
        <v>0.3</v>
      </c>
      <c r="N10" s="151"/>
    </row>
    <row r="11" spans="2:15" x14ac:dyDescent="0.25">
      <c r="C11" s="149"/>
      <c r="D11" s="211" t="s">
        <v>1685</v>
      </c>
      <c r="E11" s="212"/>
      <c r="F11" s="212"/>
      <c r="G11" s="212"/>
      <c r="H11" s="212"/>
      <c r="I11" s="213"/>
      <c r="J11" s="160">
        <f>'B1. HTT Mortgage Assets'!C15</f>
        <v>18469.856206160039</v>
      </c>
      <c r="K11" s="160">
        <f>J11</f>
        <v>18469.856206160039</v>
      </c>
      <c r="L11" s="160">
        <f>J11</f>
        <v>18469.856206160039</v>
      </c>
      <c r="M11" s="160">
        <f>J11</f>
        <v>18469.856206160039</v>
      </c>
      <c r="N11" s="151"/>
      <c r="O11" s="164"/>
    </row>
    <row r="12" spans="2:15" x14ac:dyDescent="0.25">
      <c r="C12" s="149"/>
      <c r="D12" s="214" t="s">
        <v>1686</v>
      </c>
      <c r="E12" s="215"/>
      <c r="F12" s="215"/>
      <c r="G12" s="215"/>
      <c r="H12" s="215"/>
      <c r="I12" s="216"/>
      <c r="J12" s="161">
        <f>'B1. HTT Mortgage Assets'!C219</f>
        <v>0.54630000000000001</v>
      </c>
      <c r="K12" s="161">
        <v>0.60780000000000001</v>
      </c>
      <c r="L12" s="161">
        <v>0.68379999999999996</v>
      </c>
      <c r="M12" s="161">
        <v>0.78149999999999997</v>
      </c>
      <c r="N12" s="151"/>
    </row>
    <row r="13" spans="2:15" x14ac:dyDescent="0.25">
      <c r="C13" s="149"/>
      <c r="D13" s="214" t="s">
        <v>1687</v>
      </c>
      <c r="E13" s="215"/>
      <c r="F13" s="215"/>
      <c r="G13" s="215"/>
      <c r="H13" s="215"/>
      <c r="I13" s="216"/>
      <c r="J13" s="162">
        <v>18390.441852</v>
      </c>
      <c r="K13" s="162">
        <v>18046.945277999999</v>
      </c>
      <c r="L13" s="162">
        <v>17124.018036000001</v>
      </c>
      <c r="M13" s="162">
        <v>15886.641089999999</v>
      </c>
      <c r="N13" s="151"/>
    </row>
    <row r="14" spans="2:15" x14ac:dyDescent="0.25">
      <c r="C14" s="149"/>
      <c r="D14" s="214" t="s">
        <v>1688</v>
      </c>
      <c r="E14" s="215"/>
      <c r="F14" s="215"/>
      <c r="G14" s="215"/>
      <c r="H14" s="215"/>
      <c r="I14" s="216"/>
      <c r="J14" s="162">
        <f>'A. HTT General'!C39</f>
        <v>14250</v>
      </c>
      <c r="K14" s="162">
        <f>J14</f>
        <v>14250</v>
      </c>
      <c r="L14" s="162">
        <f>J14</f>
        <v>14250</v>
      </c>
      <c r="M14" s="162">
        <f>J14</f>
        <v>14250</v>
      </c>
      <c r="N14" s="151"/>
    </row>
    <row r="15" spans="2:15" x14ac:dyDescent="0.25">
      <c r="C15" s="149"/>
      <c r="D15" s="214" t="s">
        <v>1689</v>
      </c>
      <c r="E15" s="215"/>
      <c r="F15" s="215"/>
      <c r="G15" s="215"/>
      <c r="H15" s="215"/>
      <c r="I15" s="216"/>
      <c r="J15" s="176">
        <f>J13/J14-1</f>
        <v>0.29055732294736836</v>
      </c>
      <c r="K15" s="176">
        <f t="shared" ref="K15:M15" si="0">K13/K14-1</f>
        <v>0.26645230021052635</v>
      </c>
      <c r="L15" s="176">
        <f t="shared" si="0"/>
        <v>0.20168547621052646</v>
      </c>
      <c r="M15" s="176">
        <f t="shared" si="0"/>
        <v>0.1148520063157894</v>
      </c>
      <c r="N15" s="151"/>
    </row>
    <row r="16" spans="2:15" x14ac:dyDescent="0.25">
      <c r="C16" s="149"/>
      <c r="N16" s="151"/>
    </row>
    <row r="17" spans="3:14" x14ac:dyDescent="0.25">
      <c r="C17" s="149"/>
      <c r="N17" s="151"/>
    </row>
    <row r="18" spans="3:14" ht="16.5" thickBot="1" x14ac:dyDescent="0.3">
      <c r="C18" s="149"/>
      <c r="D18" s="163" t="s">
        <v>1690</v>
      </c>
      <c r="E18" s="157"/>
      <c r="F18" s="157"/>
      <c r="N18" s="151"/>
    </row>
    <row r="19" spans="3:14" ht="15.75" thickTop="1" x14ac:dyDescent="0.25">
      <c r="C19" s="149"/>
      <c r="N19" s="151"/>
    </row>
    <row r="20" spans="3:14" x14ac:dyDescent="0.25">
      <c r="C20" s="149"/>
      <c r="D20" s="217"/>
      <c r="E20" s="207"/>
      <c r="F20" s="207"/>
      <c r="G20" s="207"/>
      <c r="H20" s="207"/>
      <c r="I20" s="207"/>
      <c r="J20" s="207"/>
      <c r="K20" s="207"/>
      <c r="L20" s="207"/>
      <c r="M20" s="208"/>
      <c r="N20" s="151"/>
    </row>
    <row r="21" spans="3:14" x14ac:dyDescent="0.25">
      <c r="C21" s="149"/>
      <c r="D21" s="218"/>
      <c r="E21" s="207"/>
      <c r="F21" s="207"/>
      <c r="G21" s="207"/>
      <c r="H21" s="207"/>
      <c r="I21" s="207"/>
      <c r="J21" s="207"/>
      <c r="K21" s="207"/>
      <c r="L21" s="207"/>
      <c r="M21" s="208"/>
      <c r="N21" s="151"/>
    </row>
    <row r="22" spans="3:14" x14ac:dyDescent="0.25">
      <c r="C22" s="149"/>
      <c r="D22" s="206"/>
      <c r="E22" s="207"/>
      <c r="F22" s="207"/>
      <c r="G22" s="207"/>
      <c r="H22" s="207"/>
      <c r="I22" s="207"/>
      <c r="J22" s="207"/>
      <c r="K22" s="207"/>
      <c r="L22" s="207"/>
      <c r="M22" s="208"/>
      <c r="N22" s="151"/>
    </row>
    <row r="23" spans="3:14" x14ac:dyDescent="0.25">
      <c r="C23" s="149"/>
      <c r="D23" s="206"/>
      <c r="E23" s="207"/>
      <c r="F23" s="207"/>
      <c r="G23" s="207"/>
      <c r="H23" s="207"/>
      <c r="I23" s="207"/>
      <c r="J23" s="207"/>
      <c r="K23" s="207"/>
      <c r="L23" s="207"/>
      <c r="M23" s="208"/>
      <c r="N23" s="151"/>
    </row>
    <row r="24" spans="3:14" x14ac:dyDescent="0.25">
      <c r="C24" s="149"/>
      <c r="D24" s="203"/>
      <c r="E24" s="204"/>
      <c r="F24" s="204"/>
      <c r="G24" s="204"/>
      <c r="H24" s="204"/>
      <c r="I24" s="204"/>
      <c r="J24" s="204"/>
      <c r="K24" s="204"/>
      <c r="L24" s="204"/>
      <c r="M24" s="205"/>
      <c r="N24" s="151"/>
    </row>
    <row r="25" spans="3:14" x14ac:dyDescent="0.25">
      <c r="C25" s="149"/>
      <c r="D25" s="203"/>
      <c r="E25" s="204"/>
      <c r="F25" s="204"/>
      <c r="G25" s="204"/>
      <c r="H25" s="204"/>
      <c r="I25" s="204"/>
      <c r="J25" s="204"/>
      <c r="K25" s="204"/>
      <c r="L25" s="204"/>
      <c r="M25" s="205"/>
      <c r="N25" s="151"/>
    </row>
    <row r="26" spans="3:14" x14ac:dyDescent="0.25">
      <c r="C26" s="149"/>
      <c r="D26" s="206"/>
      <c r="E26" s="207"/>
      <c r="F26" s="207"/>
      <c r="G26" s="207"/>
      <c r="H26" s="207"/>
      <c r="I26" s="207"/>
      <c r="J26" s="207"/>
      <c r="K26" s="207"/>
      <c r="L26" s="207"/>
      <c r="M26" s="208"/>
      <c r="N26" s="151"/>
    </row>
    <row r="27" spans="3:14" x14ac:dyDescent="0.25">
      <c r="C27" s="149"/>
      <c r="D27" s="206"/>
      <c r="E27" s="207"/>
      <c r="F27" s="207"/>
      <c r="G27" s="207"/>
      <c r="H27" s="207"/>
      <c r="I27" s="207"/>
      <c r="J27" s="207"/>
      <c r="K27" s="207"/>
      <c r="L27" s="207"/>
      <c r="M27" s="208"/>
      <c r="N27" s="151"/>
    </row>
    <row r="28" spans="3:14" x14ac:dyDescent="0.25">
      <c r="C28" s="149"/>
      <c r="D28" s="203"/>
      <c r="E28" s="204"/>
      <c r="F28" s="204"/>
      <c r="G28" s="204"/>
      <c r="H28" s="204"/>
      <c r="I28" s="204"/>
      <c r="J28" s="204"/>
      <c r="K28" s="204"/>
      <c r="L28" s="204"/>
      <c r="M28" s="205"/>
      <c r="N28" s="151"/>
    </row>
    <row r="29" spans="3:14" x14ac:dyDescent="0.25">
      <c r="C29" s="149"/>
      <c r="D29" s="203"/>
      <c r="E29" s="204"/>
      <c r="F29" s="204"/>
      <c r="G29" s="204"/>
      <c r="H29" s="204"/>
      <c r="I29" s="204"/>
      <c r="J29" s="204"/>
      <c r="K29" s="204"/>
      <c r="L29" s="204"/>
      <c r="M29" s="205"/>
      <c r="N29" s="151"/>
    </row>
    <row r="30" spans="3:14" x14ac:dyDescent="0.25">
      <c r="C30" s="149"/>
      <c r="D30" s="203"/>
      <c r="E30" s="204"/>
      <c r="F30" s="204"/>
      <c r="G30" s="204"/>
      <c r="H30" s="204"/>
      <c r="I30" s="204"/>
      <c r="J30" s="204"/>
      <c r="K30" s="204"/>
      <c r="L30" s="204"/>
      <c r="M30" s="205"/>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197"/>
      <c r="D33" s="198"/>
      <c r="E33" s="198"/>
      <c r="F33" s="198"/>
      <c r="G33" s="198"/>
      <c r="H33" s="198"/>
      <c r="I33" s="198"/>
      <c r="J33" s="198"/>
      <c r="K33" s="198"/>
      <c r="L33" s="198"/>
      <c r="M33" s="198"/>
      <c r="N33" s="199"/>
    </row>
    <row r="34" spans="3:14" x14ac:dyDescent="0.25">
      <c r="C34" s="197"/>
      <c r="D34" s="198"/>
      <c r="E34" s="198"/>
      <c r="F34" s="198"/>
      <c r="G34" s="198"/>
      <c r="H34" s="198"/>
      <c r="I34" s="198"/>
      <c r="J34" s="198"/>
      <c r="K34" s="198"/>
      <c r="L34" s="198"/>
      <c r="M34" s="198"/>
      <c r="N34" s="199"/>
    </row>
    <row r="35" spans="3:14" x14ac:dyDescent="0.25">
      <c r="C35" s="197"/>
      <c r="D35" s="198"/>
      <c r="E35" s="198"/>
      <c r="F35" s="198"/>
      <c r="G35" s="198"/>
      <c r="H35" s="198"/>
      <c r="I35" s="198"/>
      <c r="J35" s="198"/>
      <c r="K35" s="198"/>
      <c r="L35" s="198"/>
      <c r="M35" s="198"/>
      <c r="N35" s="199"/>
    </row>
    <row r="36" spans="3:14" ht="15.75" thickBot="1" x14ac:dyDescent="0.3">
      <c r="C36" s="200"/>
      <c r="D36" s="201"/>
      <c r="E36" s="201"/>
      <c r="F36" s="201"/>
      <c r="G36" s="201"/>
      <c r="H36" s="201"/>
      <c r="I36" s="201"/>
      <c r="J36" s="201"/>
      <c r="K36" s="201"/>
      <c r="L36" s="201"/>
      <c r="M36" s="201"/>
      <c r="N36" s="202"/>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sqref="A1:B1"/>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19" t="s">
        <v>1710</v>
      </c>
      <c r="B1" s="219"/>
    </row>
    <row r="2" spans="1:13" ht="31.5" x14ac:dyDescent="0.25">
      <c r="A2" s="63" t="s">
        <v>1711</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1712</v>
      </c>
      <c r="J4" s="130" t="s">
        <v>1422</v>
      </c>
      <c r="L4" s="64"/>
      <c r="M4" s="64"/>
    </row>
    <row r="5" spans="1:13" ht="15.75" thickBot="1" x14ac:dyDescent="0.3">
      <c r="H5" s="64"/>
      <c r="I5" s="180" t="s">
        <v>1424</v>
      </c>
      <c r="J5" s="66" t="s">
        <v>1425</v>
      </c>
      <c r="L5" s="64"/>
      <c r="M5" s="64"/>
    </row>
    <row r="6" spans="1:13" ht="18.75" x14ac:dyDescent="0.25">
      <c r="A6" s="70"/>
      <c r="B6" s="71" t="s">
        <v>1713</v>
      </c>
      <c r="C6" s="70"/>
      <c r="E6" s="72"/>
      <c r="F6" s="72"/>
      <c r="G6" s="72"/>
      <c r="H6" s="64"/>
      <c r="I6" s="180" t="s">
        <v>1427</v>
      </c>
      <c r="J6" s="66" t="s">
        <v>1428</v>
      </c>
      <c r="L6" s="64"/>
      <c r="M6" s="64"/>
    </row>
    <row r="7" spans="1:13" x14ac:dyDescent="0.25">
      <c r="B7" s="74" t="s">
        <v>1714</v>
      </c>
      <c r="H7" s="64"/>
      <c r="I7" s="180" t="s">
        <v>1430</v>
      </c>
      <c r="J7" s="66" t="s">
        <v>1431</v>
      </c>
      <c r="L7" s="64"/>
      <c r="M7" s="64"/>
    </row>
    <row r="8" spans="1:13" x14ac:dyDescent="0.25">
      <c r="B8" s="74" t="s">
        <v>1715</v>
      </c>
      <c r="H8" s="64"/>
      <c r="I8" s="180" t="s">
        <v>1716</v>
      </c>
      <c r="J8" s="66" t="s">
        <v>1717</v>
      </c>
      <c r="L8" s="64"/>
      <c r="M8" s="64"/>
    </row>
    <row r="9" spans="1:13" ht="15.75" thickBot="1" x14ac:dyDescent="0.3">
      <c r="B9" s="75" t="s">
        <v>1718</v>
      </c>
      <c r="H9" s="64"/>
      <c r="L9" s="64"/>
      <c r="M9" s="64"/>
    </row>
    <row r="10" spans="1:13" x14ac:dyDescent="0.25">
      <c r="B10" s="76"/>
      <c r="H10" s="64"/>
      <c r="I10" s="181" t="s">
        <v>1719</v>
      </c>
      <c r="L10" s="64"/>
      <c r="M10" s="64"/>
    </row>
    <row r="11" spans="1:13" x14ac:dyDescent="0.25">
      <c r="B11" s="76"/>
      <c r="H11" s="64"/>
      <c r="I11" s="181" t="s">
        <v>1720</v>
      </c>
      <c r="L11" s="64"/>
      <c r="M11" s="64"/>
    </row>
    <row r="12" spans="1:13" ht="37.5" x14ac:dyDescent="0.25">
      <c r="A12" s="77" t="s">
        <v>93</v>
      </c>
      <c r="B12" s="77" t="s">
        <v>1721</v>
      </c>
      <c r="C12" s="78"/>
      <c r="D12" s="78"/>
      <c r="E12" s="78"/>
      <c r="F12" s="78"/>
      <c r="G12" s="78"/>
      <c r="H12" s="64"/>
      <c r="L12" s="64"/>
      <c r="M12" s="64"/>
    </row>
    <row r="13" spans="1:13" ht="15" customHeight="1" x14ac:dyDescent="0.25">
      <c r="A13" s="85"/>
      <c r="B13" s="86" t="s">
        <v>1722</v>
      </c>
      <c r="C13" s="85" t="s">
        <v>1723</v>
      </c>
      <c r="D13" s="85" t="s">
        <v>1724</v>
      </c>
      <c r="E13" s="87"/>
      <c r="F13" s="88"/>
      <c r="G13" s="88"/>
      <c r="H13" s="64"/>
      <c r="L13" s="64"/>
      <c r="M13" s="64"/>
    </row>
    <row r="14" spans="1:13" x14ac:dyDescent="0.25">
      <c r="A14" s="66" t="s">
        <v>1725</v>
      </c>
      <c r="B14" s="83" t="s">
        <v>1726</v>
      </c>
      <c r="C14" s="66" t="s">
        <v>1428</v>
      </c>
      <c r="D14" s="66" t="s">
        <v>1428</v>
      </c>
      <c r="E14" s="72"/>
      <c r="F14" s="72"/>
      <c r="G14" s="72"/>
      <c r="H14" s="64"/>
      <c r="L14" s="64"/>
      <c r="M14" s="64"/>
    </row>
    <row r="15" spans="1:13" x14ac:dyDescent="0.25">
      <c r="A15" s="66" t="s">
        <v>1727</v>
      </c>
      <c r="B15" s="83" t="s">
        <v>511</v>
      </c>
      <c r="C15" s="66" t="s">
        <v>1702</v>
      </c>
      <c r="D15" s="66" t="s">
        <v>1728</v>
      </c>
      <c r="E15" s="72"/>
      <c r="F15" s="72"/>
      <c r="G15" s="72"/>
      <c r="H15" s="64"/>
      <c r="L15" s="64"/>
      <c r="M15" s="64"/>
    </row>
    <row r="16" spans="1:13" x14ac:dyDescent="0.25">
      <c r="A16" s="66" t="s">
        <v>1729</v>
      </c>
      <c r="B16" s="83" t="s">
        <v>1730</v>
      </c>
      <c r="C16" s="66" t="s">
        <v>1428</v>
      </c>
      <c r="D16" s="66" t="s">
        <v>1428</v>
      </c>
      <c r="E16" s="72"/>
      <c r="F16" s="72"/>
      <c r="G16" s="72"/>
      <c r="H16" s="64"/>
      <c r="L16" s="64"/>
      <c r="M16" s="64"/>
    </row>
    <row r="17" spans="1:13" x14ac:dyDescent="0.25">
      <c r="A17" s="66" t="s">
        <v>1731</v>
      </c>
      <c r="B17" s="83" t="s">
        <v>1732</v>
      </c>
      <c r="C17" s="66" t="s">
        <v>1428</v>
      </c>
      <c r="D17" s="66" t="s">
        <v>1428</v>
      </c>
      <c r="E17" s="72"/>
      <c r="F17" s="72"/>
      <c r="G17" s="72"/>
      <c r="H17" s="64"/>
      <c r="L17" s="64"/>
      <c r="M17" s="64"/>
    </row>
    <row r="18" spans="1:13" x14ac:dyDescent="0.25">
      <c r="A18" s="66" t="s">
        <v>1733</v>
      </c>
      <c r="B18" s="83" t="s">
        <v>1734</v>
      </c>
      <c r="C18" s="66" t="s">
        <v>1702</v>
      </c>
      <c r="D18" s="66" t="s">
        <v>1728</v>
      </c>
      <c r="E18" s="72"/>
      <c r="F18" s="72"/>
      <c r="G18" s="72"/>
      <c r="H18" s="64"/>
      <c r="L18" s="64"/>
      <c r="M18" s="64"/>
    </row>
    <row r="19" spans="1:13" x14ac:dyDescent="0.25">
      <c r="A19" s="66" t="s">
        <v>1735</v>
      </c>
      <c r="B19" s="83" t="s">
        <v>1736</v>
      </c>
      <c r="C19" s="66" t="s">
        <v>1428</v>
      </c>
      <c r="D19" s="66" t="s">
        <v>1428</v>
      </c>
      <c r="E19" s="72"/>
      <c r="F19" s="72"/>
      <c r="G19" s="72"/>
      <c r="H19" s="64"/>
      <c r="L19" s="64"/>
      <c r="M19" s="64"/>
    </row>
    <row r="20" spans="1:13" x14ac:dyDescent="0.25">
      <c r="A20" s="66" t="s">
        <v>1737</v>
      </c>
      <c r="B20" s="83" t="s">
        <v>1738</v>
      </c>
      <c r="C20" s="66" t="s">
        <v>1702</v>
      </c>
      <c r="D20" s="66" t="s">
        <v>1728</v>
      </c>
      <c r="E20" s="72"/>
      <c r="F20" s="72"/>
      <c r="G20" s="72"/>
      <c r="H20" s="64"/>
      <c r="L20" s="64"/>
      <c r="M20" s="64"/>
    </row>
    <row r="21" spans="1:13" x14ac:dyDescent="0.25">
      <c r="A21" s="66" t="s">
        <v>1739</v>
      </c>
      <c r="B21" s="83" t="s">
        <v>1740</v>
      </c>
      <c r="C21" s="66" t="s">
        <v>1741</v>
      </c>
      <c r="D21" s="66" t="s">
        <v>1742</v>
      </c>
      <c r="E21" s="72"/>
      <c r="F21" s="72"/>
      <c r="G21" s="72"/>
      <c r="H21" s="64"/>
      <c r="L21" s="64"/>
      <c r="M21" s="64"/>
    </row>
    <row r="22" spans="1:13" x14ac:dyDescent="0.25">
      <c r="A22" s="66" t="s">
        <v>1743</v>
      </c>
      <c r="B22" s="83" t="s">
        <v>1744</v>
      </c>
      <c r="C22" s="66" t="s">
        <v>1428</v>
      </c>
      <c r="D22" s="66" t="s">
        <v>1428</v>
      </c>
      <c r="E22" s="72"/>
      <c r="F22" s="72"/>
      <c r="G22" s="72"/>
      <c r="H22" s="64"/>
      <c r="L22" s="64"/>
      <c r="M22" s="64"/>
    </row>
    <row r="23" spans="1:13" x14ac:dyDescent="0.25">
      <c r="A23" s="66" t="s">
        <v>1745</v>
      </c>
      <c r="B23" s="83" t="s">
        <v>1746</v>
      </c>
      <c r="C23" s="66" t="s">
        <v>1428</v>
      </c>
      <c r="D23" s="66" t="s">
        <v>1428</v>
      </c>
      <c r="E23" s="72"/>
      <c r="F23" s="72"/>
      <c r="G23" s="72"/>
      <c r="H23" s="64"/>
      <c r="L23" s="64"/>
      <c r="M23" s="64"/>
    </row>
    <row r="24" spans="1:13" x14ac:dyDescent="0.25">
      <c r="A24" s="66" t="s">
        <v>1747</v>
      </c>
      <c r="B24" s="83" t="s">
        <v>1748</v>
      </c>
      <c r="C24" s="66" t="s">
        <v>1854</v>
      </c>
      <c r="D24" s="66" t="s">
        <v>1431</v>
      </c>
      <c r="E24" s="72"/>
      <c r="F24" s="72"/>
      <c r="G24" s="72"/>
      <c r="H24" s="64"/>
      <c r="L24" s="64"/>
      <c r="M24" s="64"/>
    </row>
    <row r="25" spans="1:13" hidden="1" outlineLevel="1" x14ac:dyDescent="0.25">
      <c r="A25" s="66" t="s">
        <v>1749</v>
      </c>
      <c r="B25" s="81"/>
      <c r="E25" s="72"/>
      <c r="F25" s="72"/>
      <c r="G25" s="72"/>
      <c r="H25" s="64"/>
      <c r="L25" s="64"/>
      <c r="M25" s="64"/>
    </row>
    <row r="26" spans="1:13" hidden="1" outlineLevel="1" x14ac:dyDescent="0.25">
      <c r="A26" s="66" t="s">
        <v>1750</v>
      </c>
      <c r="B26" s="81"/>
      <c r="E26" s="72"/>
      <c r="F26" s="72"/>
      <c r="G26" s="72"/>
      <c r="H26" s="64"/>
      <c r="L26" s="64"/>
      <c r="M26" s="64"/>
    </row>
    <row r="27" spans="1:13" hidden="1" outlineLevel="1" x14ac:dyDescent="0.25">
      <c r="A27" s="66" t="s">
        <v>1751</v>
      </c>
      <c r="B27" s="81"/>
      <c r="E27" s="72"/>
      <c r="F27" s="72"/>
      <c r="G27" s="72"/>
      <c r="H27" s="64"/>
      <c r="L27" s="64"/>
      <c r="M27" s="64"/>
    </row>
    <row r="28" spans="1:13" hidden="1" outlineLevel="1" x14ac:dyDescent="0.25">
      <c r="A28" s="66" t="s">
        <v>1752</v>
      </c>
      <c r="B28" s="81"/>
      <c r="E28" s="72"/>
      <c r="F28" s="72"/>
      <c r="G28" s="72"/>
      <c r="H28" s="64"/>
      <c r="L28" s="64"/>
      <c r="M28" s="64"/>
    </row>
    <row r="29" spans="1:13" hidden="1" outlineLevel="1" x14ac:dyDescent="0.25">
      <c r="A29" s="66" t="s">
        <v>1753</v>
      </c>
      <c r="B29" s="81"/>
      <c r="E29" s="72"/>
      <c r="F29" s="72"/>
      <c r="G29" s="72"/>
      <c r="H29" s="64"/>
      <c r="L29" s="64"/>
      <c r="M29" s="64"/>
    </row>
    <row r="30" spans="1:13" hidden="1" outlineLevel="1" x14ac:dyDescent="0.25">
      <c r="A30" s="66" t="s">
        <v>1754</v>
      </c>
      <c r="B30" s="81"/>
      <c r="E30" s="72"/>
      <c r="F30" s="72"/>
      <c r="G30" s="72"/>
      <c r="H30" s="64"/>
      <c r="L30" s="64"/>
      <c r="M30" s="64"/>
    </row>
    <row r="31" spans="1:13" hidden="1" outlineLevel="1" x14ac:dyDescent="0.25">
      <c r="A31" s="66" t="s">
        <v>1755</v>
      </c>
      <c r="B31" s="81"/>
      <c r="E31" s="72"/>
      <c r="F31" s="72"/>
      <c r="G31" s="72"/>
      <c r="H31" s="64"/>
      <c r="L31" s="64"/>
      <c r="M31" s="64"/>
    </row>
    <row r="32" spans="1:13" hidden="1" outlineLevel="1" x14ac:dyDescent="0.25">
      <c r="A32" s="66" t="s">
        <v>1756</v>
      </c>
      <c r="B32" s="81"/>
      <c r="E32" s="72"/>
      <c r="F32" s="72"/>
      <c r="G32" s="72"/>
      <c r="H32" s="64"/>
      <c r="L32" s="64"/>
      <c r="M32" s="64"/>
    </row>
    <row r="33" spans="1:13" ht="18.75" collapsed="1" x14ac:dyDescent="0.25">
      <c r="A33" s="78"/>
      <c r="B33" s="77" t="s">
        <v>1715</v>
      </c>
      <c r="C33" s="78"/>
      <c r="D33" s="78"/>
      <c r="E33" s="78"/>
      <c r="F33" s="78"/>
      <c r="G33" s="78"/>
      <c r="H33" s="64"/>
      <c r="L33" s="64"/>
      <c r="M33" s="64"/>
    </row>
    <row r="34" spans="1:13" ht="15" customHeight="1" x14ac:dyDescent="0.25">
      <c r="A34" s="85"/>
      <c r="B34" s="86" t="s">
        <v>1757</v>
      </c>
      <c r="C34" s="85" t="s">
        <v>1758</v>
      </c>
      <c r="D34" s="85" t="s">
        <v>1724</v>
      </c>
      <c r="E34" s="85" t="s">
        <v>1759</v>
      </c>
      <c r="F34" s="88"/>
      <c r="G34" s="88"/>
      <c r="H34" s="64"/>
      <c r="L34" s="64"/>
      <c r="M34" s="64"/>
    </row>
    <row r="35" spans="1:13" x14ac:dyDescent="0.25">
      <c r="A35" s="66" t="s">
        <v>1760</v>
      </c>
      <c r="B35" s="66" t="s">
        <v>1761</v>
      </c>
      <c r="C35" s="66" t="s">
        <v>1428</v>
      </c>
      <c r="D35" s="66" t="s">
        <v>1762</v>
      </c>
      <c r="E35" s="66" t="s">
        <v>1763</v>
      </c>
      <c r="F35" s="182"/>
      <c r="G35" s="182"/>
      <c r="H35" s="64"/>
      <c r="L35" s="64"/>
      <c r="M35" s="64"/>
    </row>
    <row r="36" spans="1:13" x14ac:dyDescent="0.25">
      <c r="A36" s="66" t="s">
        <v>1764</v>
      </c>
      <c r="B36" s="83" t="s">
        <v>1765</v>
      </c>
      <c r="C36" s="66" t="s">
        <v>95</v>
      </c>
      <c r="D36" s="66" t="s">
        <v>95</v>
      </c>
      <c r="E36" s="66" t="s">
        <v>95</v>
      </c>
      <c r="H36" s="64"/>
      <c r="L36" s="64"/>
      <c r="M36" s="64"/>
    </row>
    <row r="37" spans="1:13" x14ac:dyDescent="0.25">
      <c r="A37" s="66" t="s">
        <v>1766</v>
      </c>
      <c r="B37" s="83" t="s">
        <v>1767</v>
      </c>
      <c r="C37" s="66" t="s">
        <v>95</v>
      </c>
      <c r="D37" s="66" t="s">
        <v>95</v>
      </c>
      <c r="E37" s="66" t="s">
        <v>95</v>
      </c>
      <c r="H37" s="64"/>
      <c r="L37" s="64"/>
      <c r="M37" s="64"/>
    </row>
    <row r="38" spans="1:13" x14ac:dyDescent="0.25">
      <c r="A38" s="66" t="s">
        <v>1768</v>
      </c>
      <c r="B38" s="83" t="s">
        <v>1769</v>
      </c>
      <c r="C38" s="66" t="s">
        <v>95</v>
      </c>
      <c r="D38" s="66" t="s">
        <v>95</v>
      </c>
      <c r="E38" s="66" t="s">
        <v>95</v>
      </c>
      <c r="H38" s="64"/>
      <c r="L38" s="64"/>
      <c r="M38" s="64"/>
    </row>
    <row r="39" spans="1:13" x14ac:dyDescent="0.25">
      <c r="A39" s="66" t="s">
        <v>1770</v>
      </c>
      <c r="B39" s="83" t="s">
        <v>1771</v>
      </c>
      <c r="C39" s="66" t="s">
        <v>95</v>
      </c>
      <c r="D39" s="66" t="s">
        <v>95</v>
      </c>
      <c r="E39" s="66" t="s">
        <v>95</v>
      </c>
      <c r="H39" s="64"/>
      <c r="L39" s="64"/>
      <c r="M39" s="64"/>
    </row>
    <row r="40" spans="1:13" x14ac:dyDescent="0.25">
      <c r="A40" s="66" t="s">
        <v>1772</v>
      </c>
      <c r="B40" s="83" t="s">
        <v>1773</v>
      </c>
      <c r="C40" s="66" t="s">
        <v>95</v>
      </c>
      <c r="D40" s="66" t="s">
        <v>95</v>
      </c>
      <c r="E40" s="66" t="s">
        <v>95</v>
      </c>
      <c r="H40" s="64"/>
      <c r="L40" s="64"/>
      <c r="M40" s="64"/>
    </row>
    <row r="41" spans="1:13" x14ac:dyDescent="0.25">
      <c r="A41" s="66" t="s">
        <v>1774</v>
      </c>
      <c r="B41" s="83" t="s">
        <v>1775</v>
      </c>
      <c r="C41" s="66" t="s">
        <v>95</v>
      </c>
      <c r="D41" s="66" t="s">
        <v>95</v>
      </c>
      <c r="E41" s="66" t="s">
        <v>95</v>
      </c>
      <c r="H41" s="64"/>
      <c r="L41" s="64"/>
      <c r="M41" s="64"/>
    </row>
    <row r="42" spans="1:13" x14ac:dyDescent="0.25">
      <c r="A42" s="66" t="s">
        <v>1776</v>
      </c>
      <c r="B42" s="83" t="s">
        <v>1777</v>
      </c>
      <c r="C42" s="66" t="s">
        <v>95</v>
      </c>
      <c r="D42" s="66" t="s">
        <v>95</v>
      </c>
      <c r="E42" s="66" t="s">
        <v>95</v>
      </c>
      <c r="H42" s="64"/>
      <c r="L42" s="64"/>
      <c r="M42" s="64"/>
    </row>
    <row r="43" spans="1:13" x14ac:dyDescent="0.25">
      <c r="A43" s="66" t="s">
        <v>1778</v>
      </c>
      <c r="B43" s="83" t="s">
        <v>1779</v>
      </c>
      <c r="C43" s="66" t="s">
        <v>95</v>
      </c>
      <c r="D43" s="66" t="s">
        <v>95</v>
      </c>
      <c r="E43" s="66" t="s">
        <v>95</v>
      </c>
      <c r="H43" s="64"/>
      <c r="L43" s="64"/>
      <c r="M43" s="64"/>
    </row>
    <row r="44" spans="1:13" x14ac:dyDescent="0.25">
      <c r="A44" s="66" t="s">
        <v>1780</v>
      </c>
      <c r="B44" s="83" t="s">
        <v>1781</v>
      </c>
      <c r="C44" s="66" t="s">
        <v>95</v>
      </c>
      <c r="D44" s="66" t="s">
        <v>95</v>
      </c>
      <c r="E44" s="66" t="s">
        <v>95</v>
      </c>
      <c r="H44" s="64"/>
      <c r="L44" s="64"/>
      <c r="M44" s="64"/>
    </row>
    <row r="45" spans="1:13" x14ac:dyDescent="0.25">
      <c r="A45" s="66" t="s">
        <v>1782</v>
      </c>
      <c r="B45" s="83" t="s">
        <v>1783</v>
      </c>
      <c r="C45" s="66" t="s">
        <v>95</v>
      </c>
      <c r="D45" s="66" t="s">
        <v>95</v>
      </c>
      <c r="E45" s="66" t="s">
        <v>95</v>
      </c>
      <c r="H45" s="64"/>
      <c r="L45" s="64"/>
      <c r="M45" s="64"/>
    </row>
    <row r="46" spans="1:13" x14ac:dyDescent="0.25">
      <c r="A46" s="66" t="s">
        <v>1784</v>
      </c>
      <c r="B46" s="83" t="s">
        <v>1785</v>
      </c>
      <c r="C46" s="66" t="s">
        <v>95</v>
      </c>
      <c r="D46" s="66" t="s">
        <v>95</v>
      </c>
      <c r="E46" s="66" t="s">
        <v>95</v>
      </c>
      <c r="H46" s="64"/>
      <c r="L46" s="64"/>
      <c r="M46" s="64"/>
    </row>
    <row r="47" spans="1:13" x14ac:dyDescent="0.25">
      <c r="A47" s="66" t="s">
        <v>1786</v>
      </c>
      <c r="B47" s="83" t="s">
        <v>1787</v>
      </c>
      <c r="C47" s="66" t="s">
        <v>95</v>
      </c>
      <c r="D47" s="66" t="s">
        <v>95</v>
      </c>
      <c r="E47" s="66" t="s">
        <v>95</v>
      </c>
      <c r="H47" s="64"/>
      <c r="L47" s="64"/>
      <c r="M47" s="64"/>
    </row>
    <row r="48" spans="1:13" x14ac:dyDescent="0.25">
      <c r="A48" s="66" t="s">
        <v>1788</v>
      </c>
      <c r="B48" s="83" t="s">
        <v>1789</v>
      </c>
      <c r="C48" s="66" t="s">
        <v>95</v>
      </c>
      <c r="D48" s="66" t="s">
        <v>95</v>
      </c>
      <c r="E48" s="66" t="s">
        <v>95</v>
      </c>
      <c r="H48" s="64"/>
      <c r="L48" s="64"/>
      <c r="M48" s="64"/>
    </row>
    <row r="49" spans="1:13" x14ac:dyDescent="0.25">
      <c r="A49" s="66" t="s">
        <v>1790</v>
      </c>
      <c r="B49" s="83" t="s">
        <v>1791</v>
      </c>
      <c r="C49" s="66" t="s">
        <v>95</v>
      </c>
      <c r="D49" s="66" t="s">
        <v>95</v>
      </c>
      <c r="E49" s="66" t="s">
        <v>95</v>
      </c>
      <c r="H49" s="64"/>
      <c r="I49" s="183"/>
      <c r="L49" s="64"/>
      <c r="M49" s="64"/>
    </row>
    <row r="50" spans="1:13" x14ac:dyDescent="0.25">
      <c r="A50" s="66" t="s">
        <v>1792</v>
      </c>
      <c r="B50" s="83" t="s">
        <v>1793</v>
      </c>
      <c r="C50" s="66" t="s">
        <v>95</v>
      </c>
      <c r="D50" s="66" t="s">
        <v>95</v>
      </c>
      <c r="E50" s="66" t="s">
        <v>95</v>
      </c>
      <c r="H50" s="64"/>
      <c r="I50" s="183"/>
      <c r="L50" s="64"/>
      <c r="M50" s="64"/>
    </row>
    <row r="51" spans="1:13" x14ac:dyDescent="0.25">
      <c r="A51" s="66" t="s">
        <v>1794</v>
      </c>
      <c r="B51" s="83" t="s">
        <v>1795</v>
      </c>
      <c r="C51" s="66" t="s">
        <v>95</v>
      </c>
      <c r="D51" s="66" t="s">
        <v>95</v>
      </c>
      <c r="E51" s="66" t="s">
        <v>95</v>
      </c>
      <c r="H51" s="64"/>
      <c r="L51" s="64"/>
      <c r="M51" s="64"/>
    </row>
    <row r="52" spans="1:13" x14ac:dyDescent="0.25">
      <c r="A52" s="66" t="s">
        <v>1796</v>
      </c>
      <c r="B52" s="83" t="s">
        <v>1797</v>
      </c>
      <c r="C52" s="66" t="s">
        <v>95</v>
      </c>
      <c r="D52" s="66" t="s">
        <v>95</v>
      </c>
      <c r="E52" s="66" t="s">
        <v>95</v>
      </c>
      <c r="H52" s="64"/>
      <c r="L52" s="64"/>
      <c r="M52" s="64"/>
    </row>
    <row r="53" spans="1:13" x14ac:dyDescent="0.25">
      <c r="A53" s="66" t="s">
        <v>1798</v>
      </c>
      <c r="B53" s="83" t="s">
        <v>1799</v>
      </c>
      <c r="C53" s="66" t="s">
        <v>95</v>
      </c>
      <c r="D53" s="66" t="s">
        <v>95</v>
      </c>
      <c r="E53" s="66" t="s">
        <v>95</v>
      </c>
      <c r="H53" s="64"/>
      <c r="L53" s="64"/>
      <c r="M53" s="64"/>
    </row>
    <row r="54" spans="1:13" x14ac:dyDescent="0.25">
      <c r="A54" s="66" t="s">
        <v>1800</v>
      </c>
      <c r="B54" s="83" t="s">
        <v>1801</v>
      </c>
      <c r="C54" s="66" t="s">
        <v>95</v>
      </c>
      <c r="D54" s="66" t="s">
        <v>95</v>
      </c>
      <c r="E54" s="66" t="s">
        <v>95</v>
      </c>
      <c r="H54" s="64"/>
      <c r="L54" s="64"/>
      <c r="M54" s="64"/>
    </row>
    <row r="55" spans="1:13" x14ac:dyDescent="0.25">
      <c r="A55" s="66" t="s">
        <v>1802</v>
      </c>
      <c r="B55" s="83" t="s">
        <v>1803</v>
      </c>
      <c r="C55" s="66" t="s">
        <v>95</v>
      </c>
      <c r="D55" s="66" t="s">
        <v>95</v>
      </c>
      <c r="E55" s="66" t="s">
        <v>95</v>
      </c>
      <c r="H55" s="64"/>
      <c r="L55" s="64"/>
      <c r="M55" s="64"/>
    </row>
    <row r="56" spans="1:13" x14ac:dyDescent="0.25">
      <c r="A56" s="66" t="s">
        <v>1804</v>
      </c>
      <c r="B56" s="83" t="s">
        <v>1805</v>
      </c>
      <c r="C56" s="66" t="s">
        <v>95</v>
      </c>
      <c r="D56" s="66" t="s">
        <v>95</v>
      </c>
      <c r="E56" s="66" t="s">
        <v>95</v>
      </c>
      <c r="H56" s="64"/>
      <c r="L56" s="64"/>
      <c r="M56" s="64"/>
    </row>
    <row r="57" spans="1:13" x14ac:dyDescent="0.25">
      <c r="A57" s="66" t="s">
        <v>1806</v>
      </c>
      <c r="B57" s="83" t="s">
        <v>1807</v>
      </c>
      <c r="C57" s="66" t="s">
        <v>95</v>
      </c>
      <c r="D57" s="66" t="s">
        <v>95</v>
      </c>
      <c r="E57" s="66" t="s">
        <v>95</v>
      </c>
      <c r="H57" s="64"/>
      <c r="L57" s="64"/>
      <c r="M57" s="64"/>
    </row>
    <row r="58" spans="1:13" x14ac:dyDescent="0.25">
      <c r="A58" s="66" t="s">
        <v>1808</v>
      </c>
      <c r="B58" s="83" t="s">
        <v>1809</v>
      </c>
      <c r="C58" s="66" t="s">
        <v>95</v>
      </c>
      <c r="D58" s="66" t="s">
        <v>95</v>
      </c>
      <c r="E58" s="66" t="s">
        <v>95</v>
      </c>
      <c r="H58" s="64"/>
      <c r="L58" s="64"/>
      <c r="M58" s="64"/>
    </row>
    <row r="59" spans="1:13" x14ac:dyDescent="0.25">
      <c r="A59" s="66" t="s">
        <v>1810</v>
      </c>
      <c r="B59" s="83" t="s">
        <v>1811</v>
      </c>
      <c r="C59" s="66" t="s">
        <v>95</v>
      </c>
      <c r="D59" s="66" t="s">
        <v>95</v>
      </c>
      <c r="E59" s="66" t="s">
        <v>95</v>
      </c>
      <c r="H59" s="64"/>
      <c r="L59" s="64"/>
      <c r="M59" s="64"/>
    </row>
    <row r="60" spans="1:13" hidden="1" outlineLevel="1" x14ac:dyDescent="0.25">
      <c r="A60" s="66" t="s">
        <v>1812</v>
      </c>
      <c r="B60" s="83"/>
      <c r="E60" s="83"/>
      <c r="F60" s="83"/>
      <c r="G60" s="83"/>
      <c r="H60" s="64"/>
      <c r="L60" s="64"/>
      <c r="M60" s="64"/>
    </row>
    <row r="61" spans="1:13" hidden="1" outlineLevel="1" x14ac:dyDescent="0.25">
      <c r="A61" s="66" t="s">
        <v>1813</v>
      </c>
      <c r="B61" s="83"/>
      <c r="E61" s="83"/>
      <c r="F61" s="83"/>
      <c r="G61" s="83"/>
      <c r="H61" s="64"/>
      <c r="L61" s="64"/>
      <c r="M61" s="64"/>
    </row>
    <row r="62" spans="1:13" hidden="1" outlineLevel="1" x14ac:dyDescent="0.25">
      <c r="A62" s="66" t="s">
        <v>1814</v>
      </c>
      <c r="B62" s="83"/>
      <c r="E62" s="83"/>
      <c r="F62" s="83"/>
      <c r="G62" s="83"/>
      <c r="H62" s="64"/>
      <c r="L62" s="64"/>
      <c r="M62" s="64"/>
    </row>
    <row r="63" spans="1:13" hidden="1" outlineLevel="1" x14ac:dyDescent="0.25">
      <c r="A63" s="66" t="s">
        <v>1815</v>
      </c>
      <c r="B63" s="83"/>
      <c r="E63" s="83"/>
      <c r="F63" s="83"/>
      <c r="G63" s="83"/>
      <c r="H63" s="64"/>
      <c r="L63" s="64"/>
      <c r="M63" s="64"/>
    </row>
    <row r="64" spans="1:13" hidden="1" outlineLevel="1" x14ac:dyDescent="0.25">
      <c r="A64" s="66" t="s">
        <v>1816</v>
      </c>
      <c r="B64" s="83"/>
      <c r="E64" s="83"/>
      <c r="F64" s="83"/>
      <c r="G64" s="83"/>
      <c r="H64" s="64"/>
      <c r="L64" s="64"/>
      <c r="M64" s="64"/>
    </row>
    <row r="65" spans="1:14" hidden="1" outlineLevel="1" x14ac:dyDescent="0.25">
      <c r="A65" s="66" t="s">
        <v>1817</v>
      </c>
      <c r="B65" s="83"/>
      <c r="E65" s="83"/>
      <c r="F65" s="83"/>
      <c r="G65" s="83"/>
      <c r="H65" s="64"/>
      <c r="L65" s="64"/>
      <c r="M65" s="64"/>
    </row>
    <row r="66" spans="1:14" hidden="1" outlineLevel="1" x14ac:dyDescent="0.25">
      <c r="A66" s="66" t="s">
        <v>1818</v>
      </c>
      <c r="B66" s="83"/>
      <c r="E66" s="83"/>
      <c r="F66" s="83"/>
      <c r="G66" s="83"/>
      <c r="H66" s="64"/>
      <c r="L66" s="64"/>
      <c r="M66" s="64"/>
    </row>
    <row r="67" spans="1:14" hidden="1" outlineLevel="1" x14ac:dyDescent="0.25">
      <c r="A67" s="66" t="s">
        <v>1819</v>
      </c>
      <c r="B67" s="83"/>
      <c r="E67" s="83"/>
      <c r="F67" s="83"/>
      <c r="G67" s="83"/>
      <c r="H67" s="64"/>
      <c r="L67" s="64"/>
      <c r="M67" s="64"/>
    </row>
    <row r="68" spans="1:14" hidden="1" outlineLevel="1" x14ac:dyDescent="0.25">
      <c r="A68" s="66" t="s">
        <v>1820</v>
      </c>
      <c r="B68" s="83"/>
      <c r="E68" s="83"/>
      <c r="F68" s="83"/>
      <c r="G68" s="83"/>
      <c r="H68" s="64"/>
      <c r="L68" s="64"/>
      <c r="M68" s="64"/>
    </row>
    <row r="69" spans="1:14" hidden="1" outlineLevel="1" x14ac:dyDescent="0.25">
      <c r="A69" s="66" t="s">
        <v>1821</v>
      </c>
      <c r="B69" s="83"/>
      <c r="E69" s="83"/>
      <c r="F69" s="83"/>
      <c r="G69" s="83"/>
      <c r="H69" s="64"/>
      <c r="L69" s="64"/>
      <c r="M69" s="64"/>
    </row>
    <row r="70" spans="1:14" hidden="1" outlineLevel="1" x14ac:dyDescent="0.25">
      <c r="A70" s="66" t="s">
        <v>1822</v>
      </c>
      <c r="B70" s="83"/>
      <c r="E70" s="83"/>
      <c r="F70" s="83"/>
      <c r="G70" s="83"/>
      <c r="H70" s="64"/>
      <c r="L70" s="64"/>
      <c r="M70" s="64"/>
    </row>
    <row r="71" spans="1:14" hidden="1" outlineLevel="1" x14ac:dyDescent="0.25">
      <c r="A71" s="66" t="s">
        <v>1823</v>
      </c>
      <c r="B71" s="83"/>
      <c r="E71" s="83"/>
      <c r="F71" s="83"/>
      <c r="G71" s="83"/>
      <c r="H71" s="64"/>
      <c r="L71" s="64"/>
      <c r="M71" s="64"/>
    </row>
    <row r="72" spans="1:14" hidden="1" outlineLevel="1" x14ac:dyDescent="0.25">
      <c r="A72" s="66" t="s">
        <v>1824</v>
      </c>
      <c r="B72" s="83"/>
      <c r="E72" s="83"/>
      <c r="F72" s="83"/>
      <c r="G72" s="83"/>
      <c r="H72" s="64"/>
      <c r="L72" s="64"/>
      <c r="M72" s="64"/>
    </row>
    <row r="73" spans="1:14" ht="37.5" collapsed="1" x14ac:dyDescent="0.25">
      <c r="A73" s="78"/>
      <c r="B73" s="77" t="s">
        <v>1718</v>
      </c>
      <c r="C73" s="78"/>
      <c r="D73" s="78"/>
      <c r="E73" s="78"/>
      <c r="F73" s="78"/>
      <c r="G73" s="78"/>
      <c r="H73" s="64"/>
    </row>
    <row r="74" spans="1:14" ht="15" customHeight="1" x14ac:dyDescent="0.25">
      <c r="A74" s="85"/>
      <c r="B74" s="86" t="s">
        <v>1000</v>
      </c>
      <c r="C74" s="85" t="s">
        <v>1825</v>
      </c>
      <c r="D74" s="85"/>
      <c r="E74" s="88"/>
      <c r="F74" s="88"/>
      <c r="G74" s="88"/>
      <c r="H74" s="96"/>
      <c r="I74" s="96"/>
      <c r="J74" s="96"/>
      <c r="K74" s="96"/>
      <c r="L74" s="96"/>
      <c r="M74" s="96"/>
      <c r="N74" s="96"/>
    </row>
    <row r="75" spans="1:14" x14ac:dyDescent="0.25">
      <c r="A75" s="66" t="s">
        <v>1826</v>
      </c>
      <c r="B75" s="66" t="s">
        <v>1827</v>
      </c>
      <c r="C75" s="184">
        <v>36.6</v>
      </c>
      <c r="H75" s="64"/>
    </row>
    <row r="76" spans="1:14" x14ac:dyDescent="0.25">
      <c r="A76" s="66" t="s">
        <v>1828</v>
      </c>
      <c r="B76" s="66" t="s">
        <v>1829</v>
      </c>
      <c r="C76" s="184">
        <v>261.8</v>
      </c>
      <c r="H76" s="64"/>
    </row>
    <row r="77" spans="1:14" hidden="1" outlineLevel="1" x14ac:dyDescent="0.25">
      <c r="A77" s="66" t="s">
        <v>1830</v>
      </c>
      <c r="H77" s="64"/>
    </row>
    <row r="78" spans="1:14" hidden="1" outlineLevel="1" x14ac:dyDescent="0.25">
      <c r="A78" s="66" t="s">
        <v>1831</v>
      </c>
      <c r="H78" s="64"/>
    </row>
    <row r="79" spans="1:14" hidden="1" outlineLevel="1" x14ac:dyDescent="0.25">
      <c r="A79" s="66" t="s">
        <v>1832</v>
      </c>
      <c r="H79" s="64"/>
    </row>
    <row r="80" spans="1:14" hidden="1" outlineLevel="1" x14ac:dyDescent="0.25">
      <c r="A80" s="66" t="s">
        <v>1833</v>
      </c>
      <c r="H80" s="64"/>
    </row>
    <row r="81" spans="1:8" collapsed="1" x14ac:dyDescent="0.25">
      <c r="A81" s="85"/>
      <c r="B81" s="86" t="s">
        <v>1834</v>
      </c>
      <c r="C81" s="85" t="s">
        <v>595</v>
      </c>
      <c r="D81" s="85" t="s">
        <v>596</v>
      </c>
      <c r="E81" s="88" t="s">
        <v>1012</v>
      </c>
      <c r="F81" s="88" t="s">
        <v>1197</v>
      </c>
      <c r="G81" s="88" t="s">
        <v>1835</v>
      </c>
      <c r="H81" s="64"/>
    </row>
    <row r="82" spans="1:8" x14ac:dyDescent="0.25">
      <c r="A82" s="66" t="s">
        <v>1836</v>
      </c>
      <c r="B82" s="66" t="s">
        <v>1837</v>
      </c>
      <c r="C82" s="185">
        <f>(1-SUM(C83:C86))</f>
        <v>0.99745423031586367</v>
      </c>
      <c r="D82" s="186"/>
      <c r="E82" s="186"/>
      <c r="F82" s="186"/>
      <c r="G82" s="185">
        <v>0.99785660287096789</v>
      </c>
      <c r="H82" s="64"/>
    </row>
    <row r="83" spans="1:8" x14ac:dyDescent="0.25">
      <c r="A83" s="66" t="s">
        <v>1838</v>
      </c>
      <c r="B83" s="66" t="s">
        <v>1839</v>
      </c>
      <c r="C83" s="190">
        <f>21.954/'A. HTT General'!C53</f>
        <v>1.1886394650261508E-3</v>
      </c>
      <c r="G83" s="185">
        <v>7.3542264230465598E-4</v>
      </c>
      <c r="H83" s="64"/>
    </row>
    <row r="84" spans="1:8" x14ac:dyDescent="0.25">
      <c r="A84" s="66" t="s">
        <v>1840</v>
      </c>
      <c r="B84" s="66" t="s">
        <v>1841</v>
      </c>
      <c r="C84" s="190">
        <v>0</v>
      </c>
      <c r="G84" s="185">
        <v>4.5007828223795379E-4</v>
      </c>
      <c r="H84" s="64"/>
    </row>
    <row r="85" spans="1:8" x14ac:dyDescent="0.25">
      <c r="A85" s="66" t="s">
        <v>1842</v>
      </c>
      <c r="B85" s="66" t="s">
        <v>1843</v>
      </c>
      <c r="C85" s="190">
        <f>(12.632)/'A. HTT General'!C53</f>
        <v>6.8392519459826626E-4</v>
      </c>
      <c r="G85" s="185">
        <v>9.4395417546147E-4</v>
      </c>
      <c r="H85" s="64"/>
    </row>
    <row r="86" spans="1:8" x14ac:dyDescent="0.25">
      <c r="A86" s="66" t="s">
        <v>1844</v>
      </c>
      <c r="B86" s="66" t="s">
        <v>1845</v>
      </c>
      <c r="C86" s="190">
        <f>12.434/'A. HTT General'!C53</f>
        <v>6.7320502451194127E-4</v>
      </c>
      <c r="G86" s="185">
        <v>1.3942029027997042E-5</v>
      </c>
      <c r="H86" s="64"/>
    </row>
    <row r="87" spans="1:8" hidden="1" outlineLevel="1" x14ac:dyDescent="0.25">
      <c r="A87" s="66" t="s">
        <v>1846</v>
      </c>
      <c r="H87" s="64"/>
    </row>
    <row r="88" spans="1:8" hidden="1" outlineLevel="1" x14ac:dyDescent="0.25">
      <c r="A88" s="66" t="s">
        <v>1847</v>
      </c>
      <c r="H88" s="64"/>
    </row>
    <row r="89" spans="1:8" hidden="1" outlineLevel="1" x14ac:dyDescent="0.25">
      <c r="A89" s="66" t="s">
        <v>1848</v>
      </c>
      <c r="H89" s="64"/>
    </row>
    <row r="90" spans="1:8" hidden="1" outlineLevel="1" x14ac:dyDescent="0.25">
      <c r="A90" s="66" t="s">
        <v>1849</v>
      </c>
      <c r="H90" s="64"/>
    </row>
    <row r="91" spans="1:8" collapsed="1" x14ac:dyDescent="0.25">
      <c r="H91" s="64"/>
    </row>
    <row r="92" spans="1:8" x14ac:dyDescent="0.25">
      <c r="H92" s="64"/>
    </row>
    <row r="93" spans="1:8" x14ac:dyDescent="0.25">
      <c r="H93" s="64"/>
    </row>
    <row r="94" spans="1:8" x14ac:dyDescent="0.25">
      <c r="C94" s="187"/>
      <c r="D94" s="188"/>
      <c r="E94" s="189"/>
      <c r="F94" s="187"/>
      <c r="G94" s="187"/>
      <c r="H94" s="64"/>
    </row>
    <row r="95" spans="1:8" x14ac:dyDescent="0.25">
      <c r="C95" s="187"/>
      <c r="D95" s="188"/>
      <c r="E95" s="189"/>
      <c r="F95" s="187"/>
      <c r="G95" s="187"/>
      <c r="H95" s="64"/>
    </row>
    <row r="96" spans="1:8" x14ac:dyDescent="0.25">
      <c r="C96" s="187"/>
      <c r="D96" s="188"/>
      <c r="E96" s="189"/>
      <c r="F96" s="187"/>
      <c r="G96" s="187"/>
      <c r="H96" s="64"/>
    </row>
    <row r="97" spans="3:8" x14ac:dyDescent="0.25">
      <c r="C97" s="187"/>
      <c r="D97" s="188"/>
      <c r="E97" s="189"/>
      <c r="F97" s="187"/>
      <c r="G97" s="187"/>
      <c r="H97" s="64"/>
    </row>
    <row r="98" spans="3:8" x14ac:dyDescent="0.25">
      <c r="C98" s="187"/>
      <c r="D98" s="188"/>
      <c r="E98" s="189"/>
      <c r="F98" s="187"/>
      <c r="G98" s="187"/>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A22" zoomScale="80" zoomScaleNormal="80" workbookViewId="0">
      <selection activeCell="D14" sqref="D14"/>
    </sheetView>
  </sheetViews>
  <sheetFormatPr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5" t="s">
        <v>45</v>
      </c>
      <c r="B1" s="196"/>
      <c r="C1" s="196"/>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192" zoomScale="80" zoomScaleNormal="80" workbookViewId="0">
      <selection activeCell="A92" sqref="A92"/>
    </sheetView>
  </sheetViews>
  <sheetFormatPr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1702</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5">
        <v>43465</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1703</v>
      </c>
      <c r="D27" s="83"/>
      <c r="E27" s="83"/>
      <c r="F27" s="83"/>
      <c r="H27" s="64"/>
      <c r="L27" s="64"/>
      <c r="M27" s="64"/>
    </row>
    <row r="28" spans="1:13" x14ac:dyDescent="0.25">
      <c r="A28" s="66" t="s">
        <v>114</v>
      </c>
      <c r="B28" s="82" t="s">
        <v>115</v>
      </c>
      <c r="C28" s="66" t="s">
        <v>1703</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9">
        <f>C58</f>
        <v>18578.516977160038</v>
      </c>
      <c r="F38" s="83"/>
      <c r="H38" s="64"/>
      <c r="L38" s="64"/>
      <c r="M38" s="64"/>
    </row>
    <row r="39" spans="1:13" x14ac:dyDescent="0.25">
      <c r="A39" s="66" t="s">
        <v>126</v>
      </c>
      <c r="B39" s="83" t="s">
        <v>127</v>
      </c>
      <c r="C39" s="167">
        <f>C100</f>
        <v>14250</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6">
        <v>0.02</v>
      </c>
      <c r="D45" s="103">
        <f>(C38/C39)-1</f>
        <v>0.30375557734456415</v>
      </c>
      <c r="F45" s="178">
        <v>9.5000000000000001E-2</v>
      </c>
      <c r="G45" s="66" t="s">
        <v>1709</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70">
        <f>C77</f>
        <v>18469.856206160039</v>
      </c>
      <c r="E53" s="91"/>
      <c r="F53" s="92">
        <f>IF($C$58=0,"",IF(C53="[for completion]","",C53/$C$58))</f>
        <v>0.99415126777161045</v>
      </c>
      <c r="G53" s="92"/>
      <c r="H53" s="64"/>
      <c r="L53" s="64"/>
      <c r="M53" s="64"/>
    </row>
    <row r="54" spans="1:13" x14ac:dyDescent="0.25">
      <c r="A54" s="66" t="s">
        <v>152</v>
      </c>
      <c r="B54" s="83" t="s">
        <v>153</v>
      </c>
      <c r="C54" s="168">
        <v>0</v>
      </c>
      <c r="E54" s="91"/>
      <c r="F54" s="92">
        <f>IF($C$58=0,"",IF(C54="[for completion]","",C54/$C$58))</f>
        <v>0</v>
      </c>
      <c r="G54" s="92"/>
      <c r="H54" s="64"/>
      <c r="L54" s="64"/>
      <c r="M54" s="64"/>
    </row>
    <row r="55" spans="1:13" x14ac:dyDescent="0.25">
      <c r="A55" s="66" t="s">
        <v>154</v>
      </c>
      <c r="B55" s="83" t="s">
        <v>155</v>
      </c>
      <c r="C55" s="168">
        <v>0</v>
      </c>
      <c r="E55" s="91"/>
      <c r="F55" s="92">
        <f>IF($C$58=0,"",IF(C55="[for completion]","",C55/$C$58))</f>
        <v>0</v>
      </c>
      <c r="G55" s="92"/>
      <c r="H55" s="64"/>
      <c r="L55" s="64"/>
      <c r="M55" s="64"/>
    </row>
    <row r="56" spans="1:13" x14ac:dyDescent="0.25">
      <c r="A56" s="66" t="s">
        <v>156</v>
      </c>
      <c r="B56" s="83" t="s">
        <v>157</v>
      </c>
      <c r="C56" s="170">
        <f>C174</f>
        <v>10.8865</v>
      </c>
      <c r="E56" s="91"/>
      <c r="F56" s="92">
        <f>IF($C$58=0,"",IF(C56="[for completion]","",C56/$C$58))</f>
        <v>5.8597249787932959E-4</v>
      </c>
      <c r="G56" s="92"/>
      <c r="H56" s="64"/>
      <c r="L56" s="64"/>
      <c r="M56" s="64"/>
    </row>
    <row r="57" spans="1:13" x14ac:dyDescent="0.25">
      <c r="A57" s="66" t="s">
        <v>158</v>
      </c>
      <c r="B57" s="66" t="s">
        <v>159</v>
      </c>
      <c r="C57" s="168">
        <v>97.774270999999999</v>
      </c>
      <c r="E57" s="91"/>
      <c r="F57" s="92">
        <f>IF($C$58=0,"",IF(C57="[for completion]","",C57/$C$58))</f>
        <v>5.2627597305103108E-3</v>
      </c>
      <c r="G57" s="92"/>
      <c r="H57" s="64"/>
      <c r="L57" s="64"/>
      <c r="M57" s="64"/>
    </row>
    <row r="58" spans="1:13" x14ac:dyDescent="0.25">
      <c r="A58" s="66" t="s">
        <v>160</v>
      </c>
      <c r="B58" s="93" t="s">
        <v>161</v>
      </c>
      <c r="C58" s="91">
        <f>SUM(C53:C57)</f>
        <v>18578.516977160038</v>
      </c>
      <c r="D58" s="91"/>
      <c r="E58" s="91"/>
      <c r="F58" s="94">
        <f>SUM(F53:F57)</f>
        <v>1</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71">
        <v>21.818530871063537</v>
      </c>
      <c r="D66" s="6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70">
        <v>210.30934284999987</v>
      </c>
      <c r="D70" s="66" t="s">
        <v>1425</v>
      </c>
      <c r="E70" s="62"/>
      <c r="F70" s="92">
        <f t="shared" ref="F70:F76" si="1">IF($C$77=0,"",IF(C70="[for completion]","",C70/$C$77))</f>
        <v>1.1386625889369827E-2</v>
      </c>
      <c r="G70" s="92" t="str">
        <f>IF($D$77=0,"",IF(D70="[Mark as ND1 if not relevant]","",D70/$D$77))</f>
        <v/>
      </c>
      <c r="H70" s="64"/>
      <c r="L70" s="64"/>
      <c r="M70" s="64"/>
    </row>
    <row r="71" spans="1:13" x14ac:dyDescent="0.25">
      <c r="A71" s="66" t="s">
        <v>177</v>
      </c>
      <c r="B71" s="62" t="s">
        <v>178</v>
      </c>
      <c r="C71" s="170">
        <v>172.81430491000029</v>
      </c>
      <c r="D71" s="66" t="s">
        <v>1425</v>
      </c>
      <c r="E71" s="62"/>
      <c r="F71" s="92">
        <f t="shared" si="1"/>
        <v>9.3565593029556731E-3</v>
      </c>
      <c r="G71" s="92" t="str">
        <f t="shared" ref="G71:G76" si="2">IF($D$77=0,"",IF(D71="[Mark as ND1 if not relevant]","",D71/$D$77))</f>
        <v/>
      </c>
      <c r="H71" s="64"/>
      <c r="L71" s="64"/>
      <c r="M71" s="64"/>
    </row>
    <row r="72" spans="1:13" x14ac:dyDescent="0.25">
      <c r="A72" s="66" t="s">
        <v>179</v>
      </c>
      <c r="B72" s="62" t="s">
        <v>180</v>
      </c>
      <c r="C72" s="170">
        <v>364.39778733999952</v>
      </c>
      <c r="D72" s="66" t="s">
        <v>1425</v>
      </c>
      <c r="E72" s="62"/>
      <c r="F72" s="92">
        <f t="shared" si="1"/>
        <v>1.9729324542248797E-2</v>
      </c>
      <c r="G72" s="92" t="str">
        <f t="shared" si="2"/>
        <v/>
      </c>
      <c r="H72" s="64"/>
      <c r="L72" s="64"/>
      <c r="M72" s="64"/>
    </row>
    <row r="73" spans="1:13" x14ac:dyDescent="0.25">
      <c r="A73" s="66" t="s">
        <v>181</v>
      </c>
      <c r="B73" s="62" t="s">
        <v>182</v>
      </c>
      <c r="C73" s="170">
        <v>333.86344856999972</v>
      </c>
      <c r="D73" s="66" t="s">
        <v>1425</v>
      </c>
      <c r="E73" s="62"/>
      <c r="F73" s="92">
        <f t="shared" si="1"/>
        <v>1.807612603170403E-2</v>
      </c>
      <c r="G73" s="92" t="str">
        <f t="shared" si="2"/>
        <v/>
      </c>
      <c r="H73" s="64"/>
      <c r="L73" s="64"/>
      <c r="M73" s="64"/>
    </row>
    <row r="74" spans="1:13" x14ac:dyDescent="0.25">
      <c r="A74" s="66" t="s">
        <v>183</v>
      </c>
      <c r="B74" s="62" t="s">
        <v>184</v>
      </c>
      <c r="C74" s="170">
        <v>338.40008770000242</v>
      </c>
      <c r="D74" s="66" t="s">
        <v>1425</v>
      </c>
      <c r="E74" s="62"/>
      <c r="F74" s="92">
        <f t="shared" si="1"/>
        <v>1.832174998672376E-2</v>
      </c>
      <c r="G74" s="92" t="str">
        <f t="shared" si="2"/>
        <v/>
      </c>
      <c r="H74" s="64"/>
      <c r="L74" s="64"/>
      <c r="M74" s="64"/>
    </row>
    <row r="75" spans="1:13" x14ac:dyDescent="0.25">
      <c r="A75" s="66" t="s">
        <v>185</v>
      </c>
      <c r="B75" s="62" t="s">
        <v>186</v>
      </c>
      <c r="C75" s="170">
        <v>1928.1720743000017</v>
      </c>
      <c r="D75" s="66" t="s">
        <v>1425</v>
      </c>
      <c r="E75" s="62"/>
      <c r="F75" s="92">
        <f t="shared" si="1"/>
        <v>0.10439561915251515</v>
      </c>
      <c r="G75" s="92" t="str">
        <f t="shared" si="2"/>
        <v/>
      </c>
      <c r="H75" s="64"/>
      <c r="L75" s="64"/>
      <c r="M75" s="64"/>
    </row>
    <row r="76" spans="1:13" x14ac:dyDescent="0.25">
      <c r="A76" s="66" t="s">
        <v>187</v>
      </c>
      <c r="B76" s="62" t="s">
        <v>188</v>
      </c>
      <c r="C76" s="170">
        <v>15121.899160490035</v>
      </c>
      <c r="D76" s="66" t="s">
        <v>1425</v>
      </c>
      <c r="E76" s="62"/>
      <c r="F76" s="92">
        <f t="shared" si="1"/>
        <v>0.81873399509448275</v>
      </c>
      <c r="G76" s="92" t="str">
        <f t="shared" si="2"/>
        <v/>
      </c>
      <c r="H76" s="64"/>
      <c r="L76" s="64"/>
      <c r="M76" s="64"/>
    </row>
    <row r="77" spans="1:13" x14ac:dyDescent="0.25">
      <c r="A77" s="66" t="s">
        <v>189</v>
      </c>
      <c r="B77" s="100" t="s">
        <v>161</v>
      </c>
      <c r="C77" s="91">
        <f>SUM(C70:C76)</f>
        <v>18469.856206160039</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79">
        <v>2.96</v>
      </c>
      <c r="D89" s="179">
        <v>3.96</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8">
        <v>1250</v>
      </c>
      <c r="E93" s="62"/>
      <c r="F93" s="92">
        <f>IF($C$100=0,"",IF(C93="[for completion]","",C93/$C$100))</f>
        <v>8.771929824561403E-2</v>
      </c>
      <c r="G93" s="92">
        <f>IF($D$100=0,"",IF(D93="[Mark as ND1 if not relevant]","",D93/$D$100))</f>
        <v>0</v>
      </c>
      <c r="H93" s="64"/>
      <c r="L93" s="64"/>
      <c r="M93" s="64"/>
    </row>
    <row r="94" spans="1:13" x14ac:dyDescent="0.25">
      <c r="A94" s="66" t="s">
        <v>211</v>
      </c>
      <c r="B94" s="62" t="s">
        <v>178</v>
      </c>
      <c r="C94" s="168">
        <v>2500</v>
      </c>
      <c r="D94" s="168">
        <f>C93</f>
        <v>1250</v>
      </c>
      <c r="E94" s="62"/>
      <c r="F94" s="92">
        <f t="shared" ref="F94:F110" si="5">IF($C$100=0,"",IF(C94="[for completion]","",C94/$C$100))</f>
        <v>0.17543859649122806</v>
      </c>
      <c r="G94" s="92">
        <f t="shared" ref="G94:G99" si="6">IF($D$100=0,"",IF(D94="[Mark as ND1 if not relevant]","",D94/$D$100))</f>
        <v>8.771929824561403E-2</v>
      </c>
      <c r="H94" s="64"/>
      <c r="L94" s="64"/>
      <c r="M94" s="64"/>
    </row>
    <row r="95" spans="1:13" x14ac:dyDescent="0.25">
      <c r="A95" s="66" t="s">
        <v>212</v>
      </c>
      <c r="B95" s="62" t="s">
        <v>180</v>
      </c>
      <c r="C95" s="168">
        <v>4000</v>
      </c>
      <c r="D95" s="168">
        <f>C94</f>
        <v>2500</v>
      </c>
      <c r="E95" s="62"/>
      <c r="F95" s="92">
        <f t="shared" si="5"/>
        <v>0.2807017543859649</v>
      </c>
      <c r="G95" s="92">
        <f t="shared" si="6"/>
        <v>0.17543859649122806</v>
      </c>
      <c r="H95" s="64"/>
      <c r="L95" s="64"/>
      <c r="M95" s="64"/>
    </row>
    <row r="96" spans="1:13" x14ac:dyDescent="0.25">
      <c r="A96" s="66" t="s">
        <v>213</v>
      </c>
      <c r="B96" s="62" t="s">
        <v>182</v>
      </c>
      <c r="C96" s="168">
        <v>4000</v>
      </c>
      <c r="D96" s="168">
        <f t="shared" ref="D96:D98" si="7">C95</f>
        <v>4000</v>
      </c>
      <c r="E96" s="62"/>
      <c r="F96" s="92">
        <f t="shared" si="5"/>
        <v>0.2807017543859649</v>
      </c>
      <c r="G96" s="92">
        <f t="shared" si="6"/>
        <v>0.2807017543859649</v>
      </c>
      <c r="H96" s="64"/>
      <c r="L96" s="64"/>
      <c r="M96" s="64"/>
    </row>
    <row r="97" spans="1:14" x14ac:dyDescent="0.25">
      <c r="A97" s="66" t="s">
        <v>214</v>
      </c>
      <c r="B97" s="62" t="s">
        <v>184</v>
      </c>
      <c r="C97" s="168">
        <v>2500</v>
      </c>
      <c r="D97" s="168">
        <f t="shared" si="7"/>
        <v>4000</v>
      </c>
      <c r="E97" s="62"/>
      <c r="F97" s="92">
        <f t="shared" si="5"/>
        <v>0.17543859649122806</v>
      </c>
      <c r="G97" s="92">
        <f t="shared" si="6"/>
        <v>0.2807017543859649</v>
      </c>
      <c r="H97" s="64"/>
      <c r="L97" s="64"/>
      <c r="M97" s="64"/>
    </row>
    <row r="98" spans="1:14" x14ac:dyDescent="0.25">
      <c r="A98" s="66" t="s">
        <v>215</v>
      </c>
      <c r="B98" s="62" t="s">
        <v>186</v>
      </c>
      <c r="C98" s="168">
        <v>0</v>
      </c>
      <c r="D98" s="168">
        <f t="shared" si="7"/>
        <v>2500</v>
      </c>
      <c r="E98" s="62"/>
      <c r="F98" s="92">
        <f t="shared" si="5"/>
        <v>0</v>
      </c>
      <c r="G98" s="92">
        <f t="shared" si="6"/>
        <v>0.17543859649122806</v>
      </c>
      <c r="H98" s="64"/>
      <c r="L98" s="64"/>
      <c r="M98" s="64"/>
    </row>
    <row r="99" spans="1:14" x14ac:dyDescent="0.25">
      <c r="A99" s="66" t="s">
        <v>216</v>
      </c>
      <c r="B99" s="62" t="s">
        <v>188</v>
      </c>
      <c r="C99" s="168"/>
      <c r="D99" s="168"/>
      <c r="E99" s="62"/>
      <c r="F99" s="92">
        <f t="shared" si="5"/>
        <v>0</v>
      </c>
      <c r="G99" s="92">
        <f t="shared" si="6"/>
        <v>0</v>
      </c>
      <c r="H99" s="64"/>
      <c r="L99" s="64"/>
      <c r="M99" s="64"/>
    </row>
    <row r="100" spans="1:14" x14ac:dyDescent="0.25">
      <c r="A100" s="66" t="s">
        <v>217</v>
      </c>
      <c r="B100" s="100" t="s">
        <v>161</v>
      </c>
      <c r="C100" s="91">
        <f>SUM(C93:C99)</f>
        <v>14250</v>
      </c>
      <c r="D100" s="91">
        <f>SUM(D93:D99)</f>
        <v>14250</v>
      </c>
      <c r="E100" s="83"/>
      <c r="F100" s="94">
        <f>SUM(F93:F99)</f>
        <v>0.99999999999999989</v>
      </c>
      <c r="G100" s="94">
        <f>SUM(G93:G99)</f>
        <v>0.99999999999999989</v>
      </c>
      <c r="H100" s="64"/>
      <c r="L100" s="64"/>
      <c r="M100" s="64"/>
    </row>
    <row r="101" spans="1:14" hidden="1" outlineLevel="1" x14ac:dyDescent="0.2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8"/>
        <v>0</v>
      </c>
      <c r="H102" s="64"/>
      <c r="L102" s="64"/>
      <c r="M102" s="64"/>
    </row>
    <row r="103" spans="1:14" hidden="1" outlineLevel="1" x14ac:dyDescent="0.25">
      <c r="A103" s="66" t="s">
        <v>220</v>
      </c>
      <c r="B103" s="101" t="s">
        <v>195</v>
      </c>
      <c r="C103" s="91"/>
      <c r="D103" s="91"/>
      <c r="E103" s="83"/>
      <c r="F103" s="92">
        <f t="shared" si="5"/>
        <v>0</v>
      </c>
      <c r="G103" s="92">
        <f t="shared" si="8"/>
        <v>0</v>
      </c>
      <c r="H103" s="64"/>
      <c r="L103" s="64"/>
      <c r="M103" s="64"/>
    </row>
    <row r="104" spans="1:14" hidden="1" outlineLevel="1" x14ac:dyDescent="0.25">
      <c r="A104" s="66" t="s">
        <v>221</v>
      </c>
      <c r="B104" s="101" t="s">
        <v>197</v>
      </c>
      <c r="C104" s="91"/>
      <c r="D104" s="91"/>
      <c r="E104" s="83"/>
      <c r="F104" s="92">
        <f t="shared" si="5"/>
        <v>0</v>
      </c>
      <c r="G104" s="92">
        <f t="shared" si="8"/>
        <v>0</v>
      </c>
      <c r="H104" s="64"/>
      <c r="L104" s="64"/>
      <c r="M104" s="64"/>
    </row>
    <row r="105" spans="1:14" hidden="1" outlineLevel="1" x14ac:dyDescent="0.25">
      <c r="A105" s="66" t="s">
        <v>222</v>
      </c>
      <c r="B105" s="101" t="s">
        <v>199</v>
      </c>
      <c r="C105" s="91"/>
      <c r="D105" s="91"/>
      <c r="E105" s="83"/>
      <c r="F105" s="92">
        <f t="shared" si="5"/>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8"/>
        <v>0</v>
      </c>
      <c r="H108" s="64"/>
      <c r="L108" s="64"/>
      <c r="M108" s="64"/>
    </row>
    <row r="109" spans="1:14" hidden="1" outlineLevel="1" x14ac:dyDescent="0.25">
      <c r="A109" s="66" t="s">
        <v>226</v>
      </c>
      <c r="B109" s="101"/>
      <c r="C109" s="91"/>
      <c r="D109" s="91"/>
      <c r="E109" s="83"/>
      <c r="F109" s="92">
        <f t="shared" si="5"/>
        <v>0</v>
      </c>
      <c r="G109" s="92">
        <f t="shared" si="8"/>
        <v>0</v>
      </c>
      <c r="H109" s="64"/>
      <c r="L109" s="64"/>
      <c r="M109" s="64"/>
    </row>
    <row r="110" spans="1:14" hidden="1" outlineLevel="1" x14ac:dyDescent="0.25">
      <c r="A110" s="66" t="s">
        <v>227</v>
      </c>
      <c r="B110" s="101"/>
      <c r="C110" s="91"/>
      <c r="D110" s="91"/>
      <c r="E110" s="83"/>
      <c r="F110" s="92">
        <f t="shared" si="5"/>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8">
        <f>C58</f>
        <v>18578.516977160038</v>
      </c>
      <c r="D115" s="168">
        <f>C115</f>
        <v>18578.516977160038</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8">
        <f>SUM(C112:C126)</f>
        <v>18578.516977160038</v>
      </c>
      <c r="D127" s="168">
        <f>SUM(D112:D126)</f>
        <v>18578.516977160038</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7">
        <f>C39</f>
        <v>14250</v>
      </c>
      <c r="D141" s="167">
        <f>C141</f>
        <v>14250</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8">
        <f>SUM(C138:C152)</f>
        <v>14250</v>
      </c>
      <c r="D153" s="168">
        <f>SUM(D138:D152)</f>
        <v>14250</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8">
        <v>1250</v>
      </c>
      <c r="D164" s="168">
        <v>0</v>
      </c>
      <c r="E164" s="104"/>
      <c r="F164" s="104">
        <f>IF($C$167=0,"",IF(C164="[for completion]","",C164/$C$167))</f>
        <v>8.771929824561403E-2</v>
      </c>
      <c r="G164" s="104">
        <f>IF($D$167=0,"",IF(D164="[for completion]","",D164/$D$167))</f>
        <v>0</v>
      </c>
      <c r="H164" s="64"/>
      <c r="L164" s="64"/>
      <c r="M164" s="64"/>
    </row>
    <row r="165" spans="1:13" x14ac:dyDescent="0.25">
      <c r="A165" s="66" t="s">
        <v>302</v>
      </c>
      <c r="B165" s="64" t="s">
        <v>303</v>
      </c>
      <c r="C165" s="168">
        <f>C39-C164</f>
        <v>13000</v>
      </c>
      <c r="D165" s="168">
        <f>C165+C164</f>
        <v>14250</v>
      </c>
      <c r="E165" s="104"/>
      <c r="F165" s="104">
        <f>IF($C$167=0,"",IF(C165="[for completion]","",C165/$C$167))</f>
        <v>0.91228070175438591</v>
      </c>
      <c r="G165" s="104">
        <f>IF($D$167=0,"",IF(D165="[for completion]","",D165/$D$167))</f>
        <v>1</v>
      </c>
      <c r="H165" s="64"/>
      <c r="L165" s="64"/>
      <c r="M165" s="64"/>
    </row>
    <row r="166" spans="1:13" x14ac:dyDescent="0.25">
      <c r="A166" s="66" t="s">
        <v>304</v>
      </c>
      <c r="B166" s="64" t="s">
        <v>159</v>
      </c>
      <c r="C166" s="168">
        <v>0</v>
      </c>
      <c r="D166" s="168">
        <v>0</v>
      </c>
      <c r="E166" s="104"/>
      <c r="F166" s="104">
        <f>IF($C$167=0,"",IF(C166="[for completion]","",C166/$C$167))</f>
        <v>0</v>
      </c>
      <c r="G166" s="104">
        <f>IF($D$167=0,"",IF(D166="[for completion]","",D166/$D$167))</f>
        <v>0</v>
      </c>
      <c r="H166" s="64"/>
      <c r="L166" s="64"/>
      <c r="M166" s="64"/>
    </row>
    <row r="167" spans="1:13" x14ac:dyDescent="0.25">
      <c r="A167" s="66" t="s">
        <v>305</v>
      </c>
      <c r="B167" s="105" t="s">
        <v>161</v>
      </c>
      <c r="C167" s="172">
        <f>SUM(C164:C166)</f>
        <v>14250</v>
      </c>
      <c r="D167" s="172">
        <f>SUM(D164:D166)</f>
        <v>14250</v>
      </c>
      <c r="E167" s="104"/>
      <c r="F167" s="104">
        <f>SUM(F164:F166)</f>
        <v>1</v>
      </c>
      <c r="G167" s="104">
        <f>SUM(G164:G166)</f>
        <v>1</v>
      </c>
      <c r="H167" s="64"/>
      <c r="L167" s="64"/>
      <c r="M167" s="64"/>
    </row>
    <row r="168" spans="1:13" outlineLevel="1" x14ac:dyDescent="0.25">
      <c r="A168" s="66" t="s">
        <v>306</v>
      </c>
      <c r="B168" s="105"/>
      <c r="C168" s="64"/>
      <c r="D168" s="64"/>
      <c r="E168" s="104"/>
      <c r="F168" s="104"/>
      <c r="G168" s="62"/>
      <c r="H168" s="64"/>
      <c r="L168" s="64"/>
      <c r="M168" s="64"/>
    </row>
    <row r="169" spans="1:13" outlineLevel="1" x14ac:dyDescent="0.25">
      <c r="A169" s="66" t="s">
        <v>307</v>
      </c>
      <c r="B169" s="105"/>
      <c r="C169" s="64"/>
      <c r="D169" s="64"/>
      <c r="E169" s="104"/>
      <c r="F169" s="104"/>
      <c r="G169" s="62"/>
      <c r="H169" s="64"/>
      <c r="L169" s="64"/>
      <c r="M169" s="64"/>
    </row>
    <row r="170" spans="1:13" outlineLevel="1" x14ac:dyDescent="0.25">
      <c r="A170" s="66" t="s">
        <v>308</v>
      </c>
      <c r="B170" s="105"/>
      <c r="C170" s="64"/>
      <c r="D170" s="64"/>
      <c r="E170" s="104"/>
      <c r="F170" s="104"/>
      <c r="G170" s="62"/>
      <c r="H170" s="64"/>
      <c r="L170" s="64"/>
      <c r="M170" s="64"/>
    </row>
    <row r="171" spans="1:13" outlineLevel="1" x14ac:dyDescent="0.25">
      <c r="A171" s="66" t="s">
        <v>309</v>
      </c>
      <c r="B171" s="105"/>
      <c r="C171" s="64"/>
      <c r="D171" s="64"/>
      <c r="E171" s="104"/>
      <c r="F171" s="104"/>
      <c r="G171" s="62"/>
      <c r="H171" s="64"/>
      <c r="L171" s="64"/>
      <c r="M171" s="64"/>
    </row>
    <row r="172" spans="1:13" outlineLevel="1" x14ac:dyDescent="0.25">
      <c r="A172" s="66" t="s">
        <v>310</v>
      </c>
      <c r="B172" s="105"/>
      <c r="C172" s="64"/>
      <c r="D172" s="64"/>
      <c r="E172" s="104"/>
      <c r="F172" s="104"/>
      <c r="G172" s="62"/>
      <c r="H172" s="64"/>
      <c r="L172" s="64"/>
      <c r="M172" s="64"/>
    </row>
    <row r="173" spans="1:13" ht="15" customHeight="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70">
        <v>10.8865</v>
      </c>
      <c r="D174" s="80"/>
      <c r="E174" s="72"/>
      <c r="F174" s="92">
        <f>IF($C$179=0,"",IF(C174="[for completion]","",C174/$C$179))</f>
        <v>1</v>
      </c>
      <c r="G174" s="92"/>
      <c r="H174" s="64"/>
      <c r="L174" s="64"/>
      <c r="M174" s="64"/>
    </row>
    <row r="175" spans="1:13" ht="30.75" customHeight="1" x14ac:dyDescent="0.25">
      <c r="A175" s="66" t="s">
        <v>9</v>
      </c>
      <c r="B175" s="83" t="s">
        <v>1602</v>
      </c>
      <c r="C175" s="168">
        <v>0</v>
      </c>
      <c r="E175" s="94"/>
      <c r="F175" s="92">
        <f>IF($C$179=0,"",IF(C175="[for completion]","",C175/$C$179))</f>
        <v>0</v>
      </c>
      <c r="G175" s="92"/>
      <c r="H175" s="64"/>
      <c r="L175" s="64"/>
      <c r="M175" s="64"/>
    </row>
    <row r="176" spans="1:13" x14ac:dyDescent="0.25">
      <c r="A176" s="66" t="s">
        <v>315</v>
      </c>
      <c r="B176" s="83" t="s">
        <v>316</v>
      </c>
      <c r="C176" s="168">
        <v>0</v>
      </c>
      <c r="E176" s="94"/>
      <c r="F176" s="92"/>
      <c r="G176" s="92"/>
      <c r="H176" s="64"/>
      <c r="L176" s="64"/>
      <c r="M176" s="64"/>
    </row>
    <row r="177" spans="1:13" x14ac:dyDescent="0.25">
      <c r="A177" s="66" t="s">
        <v>317</v>
      </c>
      <c r="B177" s="83" t="s">
        <v>318</v>
      </c>
      <c r="C177" s="168">
        <v>0</v>
      </c>
      <c r="E177" s="94"/>
      <c r="F177" s="92">
        <f t="shared" ref="F177:F187" si="17">IF($C$179=0,"",IF(C177="[for completion]","",C177/$C$179))</f>
        <v>0</v>
      </c>
      <c r="G177" s="92"/>
      <c r="H177" s="64"/>
      <c r="L177" s="64"/>
      <c r="M177" s="64"/>
    </row>
    <row r="178" spans="1:13" x14ac:dyDescent="0.25">
      <c r="A178" s="66" t="s">
        <v>319</v>
      </c>
      <c r="B178" s="83" t="s">
        <v>159</v>
      </c>
      <c r="C178" s="168">
        <v>0</v>
      </c>
      <c r="E178" s="94"/>
      <c r="F178" s="92">
        <f t="shared" si="17"/>
        <v>0</v>
      </c>
      <c r="G178" s="92"/>
      <c r="H178" s="64"/>
      <c r="L178" s="64"/>
      <c r="M178" s="64"/>
    </row>
    <row r="179" spans="1:13" x14ac:dyDescent="0.25">
      <c r="A179" s="66" t="s">
        <v>10</v>
      </c>
      <c r="B179" s="100" t="s">
        <v>161</v>
      </c>
      <c r="C179" s="91">
        <f>SUM(C174:C178)</f>
        <v>10.8865</v>
      </c>
      <c r="E179" s="94"/>
      <c r="F179" s="94">
        <f>SUM(F174:F178)</f>
        <v>1</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8">
        <f>C174</f>
        <v>10.8865</v>
      </c>
      <c r="E193" s="91"/>
      <c r="F193" s="92">
        <f t="shared" ref="F193:F206" si="18">IF($C$208=0,"",IF(C193="[for completion]","",C193/$C$208))</f>
        <v>1</v>
      </c>
      <c r="G193" s="92"/>
      <c r="H193" s="64"/>
      <c r="L193" s="64"/>
      <c r="M193" s="64"/>
    </row>
    <row r="194" spans="1:13" x14ac:dyDescent="0.25">
      <c r="A194" s="66" t="s">
        <v>343</v>
      </c>
      <c r="B194" s="83" t="s">
        <v>344</v>
      </c>
      <c r="C194" s="168">
        <v>0</v>
      </c>
      <c r="E194" s="94"/>
      <c r="F194" s="92">
        <f t="shared" si="18"/>
        <v>0</v>
      </c>
      <c r="G194" s="94"/>
      <c r="H194" s="64"/>
      <c r="L194" s="64"/>
      <c r="M194" s="64"/>
    </row>
    <row r="195" spans="1:13" x14ac:dyDescent="0.25">
      <c r="A195" s="66" t="s">
        <v>345</v>
      </c>
      <c r="B195" s="83" t="s">
        <v>346</v>
      </c>
      <c r="C195" s="168">
        <v>0</v>
      </c>
      <c r="E195" s="94"/>
      <c r="F195" s="92">
        <f t="shared" si="18"/>
        <v>0</v>
      </c>
      <c r="G195" s="94"/>
      <c r="H195" s="64"/>
      <c r="L195" s="64"/>
      <c r="M195" s="64"/>
    </row>
    <row r="196" spans="1:13" x14ac:dyDescent="0.25">
      <c r="A196" s="66" t="s">
        <v>347</v>
      </c>
      <c r="B196" s="83" t="s">
        <v>348</v>
      </c>
      <c r="C196" s="168">
        <v>0</v>
      </c>
      <c r="E196" s="94"/>
      <c r="F196" s="92">
        <f t="shared" si="18"/>
        <v>0</v>
      </c>
      <c r="G196" s="94"/>
      <c r="H196" s="64"/>
      <c r="L196" s="64"/>
      <c r="M196" s="64"/>
    </row>
    <row r="197" spans="1:13" x14ac:dyDescent="0.25">
      <c r="A197" s="66" t="s">
        <v>349</v>
      </c>
      <c r="B197" s="83" t="s">
        <v>350</v>
      </c>
      <c r="C197" s="168">
        <v>0</v>
      </c>
      <c r="E197" s="94"/>
      <c r="F197" s="92">
        <f t="shared" si="18"/>
        <v>0</v>
      </c>
      <c r="G197" s="94"/>
      <c r="H197" s="64"/>
      <c r="L197" s="64"/>
      <c r="M197" s="64"/>
    </row>
    <row r="198" spans="1:13" x14ac:dyDescent="0.25">
      <c r="A198" s="66" t="s">
        <v>351</v>
      </c>
      <c r="B198" s="83" t="s">
        <v>352</v>
      </c>
      <c r="C198" s="168">
        <v>0</v>
      </c>
      <c r="E198" s="94"/>
      <c r="F198" s="92">
        <f t="shared" si="18"/>
        <v>0</v>
      </c>
      <c r="G198" s="94"/>
      <c r="H198" s="64"/>
      <c r="L198" s="64"/>
      <c r="M198" s="64"/>
    </row>
    <row r="199" spans="1:13" x14ac:dyDescent="0.25">
      <c r="A199" s="66" t="s">
        <v>353</v>
      </c>
      <c r="B199" s="83" t="s">
        <v>354</v>
      </c>
      <c r="C199" s="168">
        <v>0</v>
      </c>
      <c r="E199" s="94"/>
      <c r="F199" s="92">
        <f t="shared" si="18"/>
        <v>0</v>
      </c>
      <c r="G199" s="94"/>
      <c r="H199" s="64"/>
      <c r="L199" s="64"/>
      <c r="M199" s="64"/>
    </row>
    <row r="200" spans="1:13" x14ac:dyDescent="0.25">
      <c r="A200" s="66" t="s">
        <v>355</v>
      </c>
      <c r="B200" s="83" t="s">
        <v>12</v>
      </c>
      <c r="C200" s="168">
        <v>0</v>
      </c>
      <c r="E200" s="94"/>
      <c r="F200" s="92">
        <f t="shared" si="18"/>
        <v>0</v>
      </c>
      <c r="G200" s="94"/>
      <c r="H200" s="64"/>
      <c r="L200" s="64"/>
      <c r="M200" s="64"/>
    </row>
    <row r="201" spans="1:13" x14ac:dyDescent="0.25">
      <c r="A201" s="66" t="s">
        <v>356</v>
      </c>
      <c r="B201" s="83" t="s">
        <v>357</v>
      </c>
      <c r="C201" s="168">
        <v>0</v>
      </c>
      <c r="E201" s="94"/>
      <c r="F201" s="92">
        <f t="shared" si="18"/>
        <v>0</v>
      </c>
      <c r="G201" s="94"/>
      <c r="H201" s="64"/>
      <c r="L201" s="64"/>
      <c r="M201" s="64"/>
    </row>
    <row r="202" spans="1:13" x14ac:dyDescent="0.25">
      <c r="A202" s="66" t="s">
        <v>358</v>
      </c>
      <c r="B202" s="83" t="s">
        <v>359</v>
      </c>
      <c r="C202" s="168">
        <v>0</v>
      </c>
      <c r="E202" s="94"/>
      <c r="F202" s="92">
        <f t="shared" si="18"/>
        <v>0</v>
      </c>
      <c r="G202" s="94"/>
      <c r="H202" s="64"/>
      <c r="L202" s="64"/>
      <c r="M202" s="64"/>
    </row>
    <row r="203" spans="1:13" x14ac:dyDescent="0.25">
      <c r="A203" s="66" t="s">
        <v>360</v>
      </c>
      <c r="B203" s="83" t="s">
        <v>361</v>
      </c>
      <c r="C203" s="168">
        <v>0</v>
      </c>
      <c r="E203" s="94"/>
      <c r="F203" s="92">
        <f t="shared" si="18"/>
        <v>0</v>
      </c>
      <c r="G203" s="94"/>
      <c r="H203" s="64"/>
      <c r="L203" s="64"/>
      <c r="M203" s="64"/>
    </row>
    <row r="204" spans="1:13" x14ac:dyDescent="0.25">
      <c r="A204" s="66" t="s">
        <v>362</v>
      </c>
      <c r="B204" s="83" t="s">
        <v>363</v>
      </c>
      <c r="C204" s="168">
        <v>0</v>
      </c>
      <c r="E204" s="94"/>
      <c r="F204" s="92">
        <f t="shared" si="18"/>
        <v>0</v>
      </c>
      <c r="G204" s="94"/>
      <c r="H204" s="64"/>
      <c r="L204" s="64"/>
      <c r="M204" s="64"/>
    </row>
    <row r="205" spans="1:13" x14ac:dyDescent="0.25">
      <c r="A205" s="66" t="s">
        <v>364</v>
      </c>
      <c r="B205" s="83" t="s">
        <v>365</v>
      </c>
      <c r="C205" s="168">
        <v>0</v>
      </c>
      <c r="E205" s="94"/>
      <c r="F205" s="92">
        <f t="shared" si="18"/>
        <v>0</v>
      </c>
      <c r="G205" s="94"/>
      <c r="H205" s="64"/>
      <c r="L205" s="64"/>
      <c r="M205" s="64"/>
    </row>
    <row r="206" spans="1:13" x14ac:dyDescent="0.25">
      <c r="A206" s="66" t="s">
        <v>366</v>
      </c>
      <c r="B206" s="83" t="s">
        <v>159</v>
      </c>
      <c r="C206" s="168">
        <v>0</v>
      </c>
      <c r="E206" s="94"/>
      <c r="F206" s="92">
        <f t="shared" si="18"/>
        <v>0</v>
      </c>
      <c r="G206" s="94"/>
      <c r="H206" s="64"/>
      <c r="L206" s="64"/>
      <c r="M206" s="64"/>
    </row>
    <row r="207" spans="1:13" x14ac:dyDescent="0.25">
      <c r="A207" s="66" t="s">
        <v>367</v>
      </c>
      <c r="B207" s="93" t="s">
        <v>368</v>
      </c>
      <c r="C207" s="168">
        <v>0</v>
      </c>
      <c r="E207" s="94"/>
      <c r="F207" s="92"/>
      <c r="G207" s="94"/>
      <c r="H207" s="64"/>
      <c r="L207" s="64"/>
      <c r="M207" s="64"/>
    </row>
    <row r="208" spans="1:13" x14ac:dyDescent="0.25">
      <c r="A208" s="66" t="s">
        <v>369</v>
      </c>
      <c r="B208" s="100" t="s">
        <v>161</v>
      </c>
      <c r="C208" s="91">
        <f>SUM(C193:C206)</f>
        <v>10.8865</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display="www.Storebrand.no"/>
    <hyperlink ref="C229" r:id="rId5" tooltip="Please see our website: www.storebrand.no"/>
    <hyperlink ref="C312" location="'A. HTT General'!B173" display="'A. HTT General'!B173"/>
    <hyperlink ref="C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8"/>
  <sheetViews>
    <sheetView zoomScale="80" zoomScaleNormal="80" workbookViewId="0"/>
  </sheetViews>
  <sheetFormatPr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10" width="8.85546875" style="96"/>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1852</v>
      </c>
    </row>
    <row r="10" spans="1:7" ht="37.5" x14ac:dyDescent="0.25">
      <c r="A10" s="77" t="s">
        <v>93</v>
      </c>
      <c r="B10" s="77" t="s">
        <v>557</v>
      </c>
      <c r="C10" s="78"/>
      <c r="D10" s="78"/>
      <c r="E10" s="78"/>
      <c r="F10" s="78" t="s">
        <v>1853</v>
      </c>
      <c r="G10" s="79"/>
    </row>
    <row r="11" spans="1:7" ht="15" customHeight="1" x14ac:dyDescent="0.25">
      <c r="A11" s="85"/>
      <c r="B11" s="86" t="s">
        <v>560</v>
      </c>
      <c r="C11" s="85" t="s">
        <v>125</v>
      </c>
      <c r="D11" s="85"/>
      <c r="E11" s="85"/>
      <c r="F11" s="88" t="s">
        <v>561</v>
      </c>
      <c r="G11" s="88"/>
    </row>
    <row r="12" spans="1:7" x14ac:dyDescent="0.25">
      <c r="A12" s="66" t="s">
        <v>562</v>
      </c>
      <c r="B12" s="66" t="s">
        <v>563</v>
      </c>
      <c r="C12" s="168">
        <f>'A. HTT General'!C53</f>
        <v>18469.856206160039</v>
      </c>
      <c r="F12" s="92">
        <f>IF($C$15=0,"",IF(C12="[for completion]","",C12/$C$15))</f>
        <v>1</v>
      </c>
    </row>
    <row r="13" spans="1:7" x14ac:dyDescent="0.25">
      <c r="A13" s="66" t="s">
        <v>564</v>
      </c>
      <c r="B13" s="66" t="s">
        <v>565</v>
      </c>
      <c r="C13" s="168">
        <v>0</v>
      </c>
      <c r="F13" s="92">
        <f>IF($C$15=0,"",IF(C13="[for completion]","",C13/$C$15))</f>
        <v>0</v>
      </c>
    </row>
    <row r="14" spans="1:7" x14ac:dyDescent="0.25">
      <c r="A14" s="66" t="s">
        <v>566</v>
      </c>
      <c r="B14" s="66" t="s">
        <v>159</v>
      </c>
      <c r="C14" s="168">
        <v>0</v>
      </c>
      <c r="F14" s="92">
        <f>IF($C$15=0,"",IF(C14="[for completion]","",C14/$C$15))</f>
        <v>0</v>
      </c>
    </row>
    <row r="15" spans="1:7" x14ac:dyDescent="0.25">
      <c r="A15" s="66" t="s">
        <v>567</v>
      </c>
      <c r="B15" s="117" t="s">
        <v>161</v>
      </c>
      <c r="C15" s="168">
        <f>SUM(C12:C14)</f>
        <v>18469.856206160039</v>
      </c>
      <c r="F15" s="103">
        <f>SUM(F12:F14)</f>
        <v>1</v>
      </c>
    </row>
    <row r="16" spans="1:7" outlineLevel="1" x14ac:dyDescent="0.25">
      <c r="A16" s="66" t="s">
        <v>568</v>
      </c>
      <c r="B16" s="95" t="s">
        <v>569</v>
      </c>
      <c r="F16" s="92">
        <f t="shared" ref="F16:F26" si="0">IF($C$15=0,"",IF(C16="[for completion]","",C16/$C$15))</f>
        <v>0</v>
      </c>
    </row>
    <row r="17" spans="1:7" outlineLevel="1" x14ac:dyDescent="0.25">
      <c r="A17" s="66" t="s">
        <v>570</v>
      </c>
      <c r="B17" s="95" t="s">
        <v>1610</v>
      </c>
      <c r="F17" s="92">
        <f t="shared" si="0"/>
        <v>0</v>
      </c>
    </row>
    <row r="18" spans="1:7" outlineLevel="1" x14ac:dyDescent="0.25">
      <c r="A18" s="66" t="s">
        <v>571</v>
      </c>
      <c r="B18" s="95" t="s">
        <v>163</v>
      </c>
      <c r="F18" s="92">
        <f t="shared" si="0"/>
        <v>0</v>
      </c>
    </row>
    <row r="19" spans="1:7" outlineLevel="1" x14ac:dyDescent="0.25">
      <c r="A19" s="66" t="s">
        <v>572</v>
      </c>
      <c r="B19" s="95" t="s">
        <v>163</v>
      </c>
      <c r="F19" s="92">
        <f t="shared" si="0"/>
        <v>0</v>
      </c>
    </row>
    <row r="20" spans="1:7" outlineLevel="1" x14ac:dyDescent="0.25">
      <c r="A20" s="66" t="s">
        <v>573</v>
      </c>
      <c r="B20" s="95" t="s">
        <v>163</v>
      </c>
      <c r="F20" s="92">
        <f t="shared" si="0"/>
        <v>0</v>
      </c>
    </row>
    <row r="21" spans="1:7" outlineLevel="1" x14ac:dyDescent="0.25">
      <c r="A21" s="66" t="s">
        <v>574</v>
      </c>
      <c r="B21" s="95" t="s">
        <v>163</v>
      </c>
      <c r="F21" s="92">
        <f t="shared" si="0"/>
        <v>0</v>
      </c>
    </row>
    <row r="22" spans="1:7" outlineLevel="1" x14ac:dyDescent="0.25">
      <c r="A22" s="66" t="s">
        <v>575</v>
      </c>
      <c r="B22" s="95" t="s">
        <v>163</v>
      </c>
      <c r="F22" s="92">
        <f t="shared" si="0"/>
        <v>0</v>
      </c>
    </row>
    <row r="23" spans="1:7" outlineLevel="1" x14ac:dyDescent="0.25">
      <c r="A23" s="66" t="s">
        <v>576</v>
      </c>
      <c r="B23" s="95" t="s">
        <v>163</v>
      </c>
      <c r="F23" s="92">
        <f t="shared" si="0"/>
        <v>0</v>
      </c>
    </row>
    <row r="24" spans="1:7" outlineLevel="1" x14ac:dyDescent="0.25">
      <c r="A24" s="66" t="s">
        <v>577</v>
      </c>
      <c r="B24" s="95" t="s">
        <v>163</v>
      </c>
      <c r="F24" s="92">
        <f t="shared" si="0"/>
        <v>0</v>
      </c>
    </row>
    <row r="25" spans="1:7" outlineLevel="1" x14ac:dyDescent="0.25">
      <c r="A25" s="66" t="s">
        <v>578</v>
      </c>
      <c r="B25" s="95" t="s">
        <v>163</v>
      </c>
      <c r="F25" s="92">
        <f t="shared" si="0"/>
        <v>0</v>
      </c>
    </row>
    <row r="26" spans="1:7" outlineLevel="1" x14ac:dyDescent="0.25">
      <c r="A26" s="66" t="s">
        <v>579</v>
      </c>
      <c r="B26" s="95" t="s">
        <v>163</v>
      </c>
      <c r="C26" s="96"/>
      <c r="D26" s="96"/>
      <c r="E26" s="96"/>
      <c r="F26" s="92">
        <f t="shared" si="0"/>
        <v>0</v>
      </c>
    </row>
    <row r="27" spans="1:7" ht="15" customHeight="1" x14ac:dyDescent="0.25">
      <c r="A27" s="85"/>
      <c r="B27" s="86" t="s">
        <v>580</v>
      </c>
      <c r="C27" s="85" t="s">
        <v>581</v>
      </c>
      <c r="D27" s="85" t="s">
        <v>582</v>
      </c>
      <c r="E27" s="87"/>
      <c r="F27" s="85" t="s">
        <v>583</v>
      </c>
      <c r="G27" s="88"/>
    </row>
    <row r="28" spans="1:7" x14ac:dyDescent="0.25">
      <c r="A28" s="66" t="s">
        <v>584</v>
      </c>
      <c r="B28" s="66" t="s">
        <v>585</v>
      </c>
      <c r="C28" s="177">
        <v>9432</v>
      </c>
      <c r="D28" s="177">
        <v>0</v>
      </c>
      <c r="E28" s="177"/>
      <c r="F28" s="177">
        <f>C28+D28</f>
        <v>9432</v>
      </c>
    </row>
    <row r="29" spans="1:7" outlineLevel="1" x14ac:dyDescent="0.25">
      <c r="A29" s="66" t="s">
        <v>586</v>
      </c>
      <c r="B29" s="81" t="s">
        <v>587</v>
      </c>
      <c r="C29" s="177">
        <v>8600</v>
      </c>
      <c r="D29" s="177"/>
      <c r="E29" s="177"/>
      <c r="F29" s="177"/>
    </row>
    <row r="30" spans="1:7" outlineLevel="1" x14ac:dyDescent="0.25">
      <c r="A30" s="66" t="s">
        <v>588</v>
      </c>
      <c r="B30" s="81" t="s">
        <v>589</v>
      </c>
    </row>
    <row r="31" spans="1:7" outlineLevel="1" x14ac:dyDescent="0.25">
      <c r="A31" s="66" t="s">
        <v>590</v>
      </c>
      <c r="B31" s="81"/>
    </row>
    <row r="32" spans="1:7" outlineLevel="1" x14ac:dyDescent="0.25">
      <c r="A32" s="66" t="s">
        <v>591</v>
      </c>
      <c r="B32" s="81"/>
    </row>
    <row r="33" spans="1:7" outlineLevel="1" x14ac:dyDescent="0.25">
      <c r="A33" s="66" t="s">
        <v>592</v>
      </c>
      <c r="B33" s="81"/>
    </row>
    <row r="34" spans="1:7" outlineLevel="1" x14ac:dyDescent="0.25">
      <c r="A34" s="66" t="s">
        <v>593</v>
      </c>
      <c r="B34" s="81"/>
    </row>
    <row r="35" spans="1:7" ht="15" customHeight="1" x14ac:dyDescent="0.25">
      <c r="A35" s="85"/>
      <c r="B35" s="86" t="s">
        <v>594</v>
      </c>
      <c r="C35" s="85" t="s">
        <v>595</v>
      </c>
      <c r="D35" s="85" t="s">
        <v>596</v>
      </c>
      <c r="E35" s="87"/>
      <c r="F35" s="88" t="s">
        <v>561</v>
      </c>
      <c r="G35" s="88"/>
    </row>
    <row r="36" spans="1:7" x14ac:dyDescent="0.25">
      <c r="A36" s="66" t="s">
        <v>597</v>
      </c>
      <c r="B36" s="66" t="s">
        <v>598</v>
      </c>
      <c r="C36" s="173">
        <f>100.12/C12</f>
        <v>5.4207243891053218E-3</v>
      </c>
      <c r="D36" s="166">
        <v>0</v>
      </c>
      <c r="F36" s="173">
        <f>C36</f>
        <v>5.4207243891053218E-3</v>
      </c>
    </row>
    <row r="37" spans="1:7" outlineLevel="1" x14ac:dyDescent="0.25">
      <c r="A37" s="66" t="s">
        <v>599</v>
      </c>
      <c r="B37" s="66" t="s">
        <v>1617</v>
      </c>
      <c r="C37" s="103">
        <f>C36</f>
        <v>5.4207243891053218E-3</v>
      </c>
      <c r="D37" s="166">
        <v>0</v>
      </c>
      <c r="F37" s="173">
        <f>C37</f>
        <v>5.4207243891053218E-3</v>
      </c>
    </row>
    <row r="38" spans="1:7" outlineLevel="1" x14ac:dyDescent="0.25">
      <c r="A38" s="66" t="s">
        <v>600</v>
      </c>
    </row>
    <row r="39" spans="1:7" outlineLevel="1" x14ac:dyDescent="0.25">
      <c r="A39" s="66" t="s">
        <v>601</v>
      </c>
    </row>
    <row r="40" spans="1:7" outlineLevel="1" x14ac:dyDescent="0.25">
      <c r="A40" s="66" t="s">
        <v>602</v>
      </c>
    </row>
    <row r="41" spans="1:7" outlineLevel="1" x14ac:dyDescent="0.25">
      <c r="A41" s="66" t="s">
        <v>603</v>
      </c>
    </row>
    <row r="42" spans="1:7" outlineLevel="1" x14ac:dyDescent="0.25">
      <c r="A42" s="66" t="s">
        <v>604</v>
      </c>
    </row>
    <row r="43" spans="1:7" ht="15" customHeight="1" x14ac:dyDescent="0.25">
      <c r="A43" s="85"/>
      <c r="B43" s="86" t="s">
        <v>605</v>
      </c>
      <c r="C43" s="85" t="s">
        <v>595</v>
      </c>
      <c r="D43" s="85" t="s">
        <v>596</v>
      </c>
      <c r="E43" s="87"/>
      <c r="F43" s="88" t="s">
        <v>561</v>
      </c>
      <c r="G43" s="88"/>
    </row>
    <row r="44" spans="1:7" x14ac:dyDescent="0.25">
      <c r="A44" s="66" t="s">
        <v>606</v>
      </c>
      <c r="B44" s="118" t="s">
        <v>607</v>
      </c>
      <c r="C44" s="174">
        <f>SUM(C45:C72)</f>
        <v>0</v>
      </c>
      <c r="D44" s="174">
        <f>SUM(D45:D72)</f>
        <v>0</v>
      </c>
      <c r="E44" s="166"/>
      <c r="F44" s="174">
        <f>SUM(F45:F72)</f>
        <v>0</v>
      </c>
      <c r="G44" s="66"/>
    </row>
    <row r="45" spans="1:7" x14ac:dyDescent="0.25">
      <c r="A45" s="66" t="s">
        <v>608</v>
      </c>
      <c r="B45" s="66" t="s">
        <v>609</v>
      </c>
      <c r="C45" s="166">
        <v>0</v>
      </c>
      <c r="D45" s="166">
        <v>0</v>
      </c>
      <c r="F45" s="166">
        <v>0</v>
      </c>
      <c r="G45" s="66"/>
    </row>
    <row r="46" spans="1:7" x14ac:dyDescent="0.25">
      <c r="A46" s="66" t="s">
        <v>610</v>
      </c>
      <c r="B46" s="66" t="s">
        <v>611</v>
      </c>
      <c r="C46" s="166">
        <v>0</v>
      </c>
      <c r="D46" s="166">
        <v>0</v>
      </c>
      <c r="F46" s="166">
        <v>0</v>
      </c>
      <c r="G46" s="66"/>
    </row>
    <row r="47" spans="1:7" x14ac:dyDescent="0.25">
      <c r="A47" s="66" t="s">
        <v>612</v>
      </c>
      <c r="B47" s="66" t="s">
        <v>613</v>
      </c>
      <c r="C47" s="166">
        <v>0</v>
      </c>
      <c r="D47" s="166">
        <v>0</v>
      </c>
      <c r="F47" s="166">
        <v>0</v>
      </c>
      <c r="G47" s="66"/>
    </row>
    <row r="48" spans="1:7" x14ac:dyDescent="0.25">
      <c r="A48" s="66" t="s">
        <v>614</v>
      </c>
      <c r="B48" s="66" t="s">
        <v>615</v>
      </c>
      <c r="C48" s="166">
        <v>0</v>
      </c>
      <c r="D48" s="166">
        <v>0</v>
      </c>
      <c r="F48" s="166">
        <v>0</v>
      </c>
      <c r="G48" s="66"/>
    </row>
    <row r="49" spans="1:7" x14ac:dyDescent="0.25">
      <c r="A49" s="66" t="s">
        <v>616</v>
      </c>
      <c r="B49" s="66" t="s">
        <v>617</v>
      </c>
      <c r="C49" s="166">
        <v>0</v>
      </c>
      <c r="D49" s="166">
        <v>0</v>
      </c>
      <c r="F49" s="166">
        <v>0</v>
      </c>
      <c r="G49" s="66"/>
    </row>
    <row r="50" spans="1:7" x14ac:dyDescent="0.25">
      <c r="A50" s="66" t="s">
        <v>618</v>
      </c>
      <c r="B50" s="66" t="s">
        <v>619</v>
      </c>
      <c r="C50" s="166">
        <v>0</v>
      </c>
      <c r="D50" s="166">
        <v>0</v>
      </c>
      <c r="F50" s="166">
        <v>0</v>
      </c>
      <c r="G50" s="66"/>
    </row>
    <row r="51" spans="1:7" x14ac:dyDescent="0.25">
      <c r="A51" s="66" t="s">
        <v>620</v>
      </c>
      <c r="B51" s="66" t="s">
        <v>621</v>
      </c>
      <c r="C51" s="166">
        <v>0</v>
      </c>
      <c r="D51" s="166">
        <v>0</v>
      </c>
      <c r="F51" s="166">
        <v>0</v>
      </c>
      <c r="G51" s="66"/>
    </row>
    <row r="52" spans="1:7" x14ac:dyDescent="0.25">
      <c r="A52" s="66" t="s">
        <v>622</v>
      </c>
      <c r="B52" s="66" t="s">
        <v>623</v>
      </c>
      <c r="C52" s="166">
        <v>0</v>
      </c>
      <c r="D52" s="166">
        <v>0</v>
      </c>
      <c r="F52" s="166">
        <v>0</v>
      </c>
      <c r="G52" s="66"/>
    </row>
    <row r="53" spans="1:7" x14ac:dyDescent="0.25">
      <c r="A53" s="66" t="s">
        <v>624</v>
      </c>
      <c r="B53" s="66" t="s">
        <v>625</v>
      </c>
      <c r="C53" s="166">
        <v>0</v>
      </c>
      <c r="D53" s="166">
        <v>0</v>
      </c>
      <c r="F53" s="166">
        <v>0</v>
      </c>
      <c r="G53" s="66"/>
    </row>
    <row r="54" spans="1:7" x14ac:dyDescent="0.25">
      <c r="A54" s="66" t="s">
        <v>626</v>
      </c>
      <c r="B54" s="66" t="s">
        <v>627</v>
      </c>
      <c r="C54" s="166">
        <v>0</v>
      </c>
      <c r="D54" s="166">
        <v>0</v>
      </c>
      <c r="F54" s="166">
        <v>0</v>
      </c>
      <c r="G54" s="66"/>
    </row>
    <row r="55" spans="1:7" x14ac:dyDescent="0.25">
      <c r="A55" s="66" t="s">
        <v>628</v>
      </c>
      <c r="B55" s="66" t="s">
        <v>629</v>
      </c>
      <c r="C55" s="166">
        <v>0</v>
      </c>
      <c r="D55" s="166">
        <v>0</v>
      </c>
      <c r="F55" s="166">
        <v>0</v>
      </c>
      <c r="G55" s="66"/>
    </row>
    <row r="56" spans="1:7" x14ac:dyDescent="0.25">
      <c r="A56" s="66" t="s">
        <v>630</v>
      </c>
      <c r="B56" s="66" t="s">
        <v>631</v>
      </c>
      <c r="C56" s="166">
        <v>0</v>
      </c>
      <c r="D56" s="166">
        <v>0</v>
      </c>
      <c r="F56" s="166">
        <v>0</v>
      </c>
      <c r="G56" s="66"/>
    </row>
    <row r="57" spans="1:7" x14ac:dyDescent="0.25">
      <c r="A57" s="66" t="s">
        <v>632</v>
      </c>
      <c r="B57" s="66" t="s">
        <v>633</v>
      </c>
      <c r="C57" s="166">
        <v>0</v>
      </c>
      <c r="D57" s="166">
        <v>0</v>
      </c>
      <c r="F57" s="166">
        <v>0</v>
      </c>
      <c r="G57" s="66"/>
    </row>
    <row r="58" spans="1:7" x14ac:dyDescent="0.25">
      <c r="A58" s="66" t="s">
        <v>634</v>
      </c>
      <c r="B58" s="66" t="s">
        <v>635</v>
      </c>
      <c r="C58" s="166">
        <v>0</v>
      </c>
      <c r="D58" s="166">
        <v>0</v>
      </c>
      <c r="F58" s="166">
        <v>0</v>
      </c>
      <c r="G58" s="66"/>
    </row>
    <row r="59" spans="1:7" x14ac:dyDescent="0.25">
      <c r="A59" s="66" t="s">
        <v>636</v>
      </c>
      <c r="B59" s="66" t="s">
        <v>637</v>
      </c>
      <c r="C59" s="166">
        <v>0</v>
      </c>
      <c r="D59" s="166">
        <v>0</v>
      </c>
      <c r="F59" s="166">
        <v>0</v>
      </c>
      <c r="G59" s="66"/>
    </row>
    <row r="60" spans="1:7" x14ac:dyDescent="0.25">
      <c r="A60" s="66" t="s">
        <v>638</v>
      </c>
      <c r="B60" s="66" t="s">
        <v>3</v>
      </c>
      <c r="C60" s="166">
        <v>0</v>
      </c>
      <c r="D60" s="166">
        <v>0</v>
      </c>
      <c r="F60" s="166">
        <v>0</v>
      </c>
      <c r="G60" s="66"/>
    </row>
    <row r="61" spans="1:7" x14ac:dyDescent="0.25">
      <c r="A61" s="66" t="s">
        <v>639</v>
      </c>
      <c r="B61" s="66" t="s">
        <v>640</v>
      </c>
      <c r="C61" s="166">
        <v>0</v>
      </c>
      <c r="D61" s="166">
        <v>0</v>
      </c>
      <c r="F61" s="166">
        <v>0</v>
      </c>
      <c r="G61" s="66"/>
    </row>
    <row r="62" spans="1:7" x14ac:dyDescent="0.25">
      <c r="A62" s="66" t="s">
        <v>641</v>
      </c>
      <c r="B62" s="66" t="s">
        <v>642</v>
      </c>
      <c r="C62" s="166">
        <v>0</v>
      </c>
      <c r="D62" s="166">
        <v>0</v>
      </c>
      <c r="F62" s="166">
        <v>0</v>
      </c>
      <c r="G62" s="66"/>
    </row>
    <row r="63" spans="1:7" x14ac:dyDescent="0.25">
      <c r="A63" s="66" t="s">
        <v>643</v>
      </c>
      <c r="B63" s="66" t="s">
        <v>644</v>
      </c>
      <c r="C63" s="166">
        <v>0</v>
      </c>
      <c r="D63" s="166">
        <v>0</v>
      </c>
      <c r="F63" s="166">
        <v>0</v>
      </c>
      <c r="G63" s="66"/>
    </row>
    <row r="64" spans="1:7" x14ac:dyDescent="0.25">
      <c r="A64" s="66" t="s">
        <v>645</v>
      </c>
      <c r="B64" s="66" t="s">
        <v>646</v>
      </c>
      <c r="C64" s="166">
        <v>0</v>
      </c>
      <c r="D64" s="166">
        <v>0</v>
      </c>
      <c r="F64" s="166">
        <v>0</v>
      </c>
      <c r="G64" s="66"/>
    </row>
    <row r="65" spans="1:7" x14ac:dyDescent="0.25">
      <c r="A65" s="66" t="s">
        <v>647</v>
      </c>
      <c r="B65" s="66" t="s">
        <v>648</v>
      </c>
      <c r="C65" s="166">
        <v>0</v>
      </c>
      <c r="D65" s="166">
        <v>0</v>
      </c>
      <c r="F65" s="166">
        <v>0</v>
      </c>
      <c r="G65" s="66"/>
    </row>
    <row r="66" spans="1:7" x14ac:dyDescent="0.25">
      <c r="A66" s="66" t="s">
        <v>649</v>
      </c>
      <c r="B66" s="66" t="s">
        <v>650</v>
      </c>
      <c r="C66" s="166">
        <v>0</v>
      </c>
      <c r="D66" s="166">
        <v>0</v>
      </c>
      <c r="F66" s="166">
        <v>0</v>
      </c>
      <c r="G66" s="66"/>
    </row>
    <row r="67" spans="1:7" x14ac:dyDescent="0.25">
      <c r="A67" s="66" t="s">
        <v>651</v>
      </c>
      <c r="B67" s="66" t="s">
        <v>652</v>
      </c>
      <c r="C67" s="166">
        <v>0</v>
      </c>
      <c r="D67" s="166">
        <v>0</v>
      </c>
      <c r="F67" s="166">
        <v>0</v>
      </c>
      <c r="G67" s="66"/>
    </row>
    <row r="68" spans="1:7" x14ac:dyDescent="0.25">
      <c r="A68" s="66" t="s">
        <v>653</v>
      </c>
      <c r="B68" s="66" t="s">
        <v>654</v>
      </c>
      <c r="C68" s="166">
        <v>0</v>
      </c>
      <c r="D68" s="166">
        <v>0</v>
      </c>
      <c r="F68" s="166">
        <v>0</v>
      </c>
      <c r="G68" s="66"/>
    </row>
    <row r="69" spans="1:7" x14ac:dyDescent="0.25">
      <c r="A69" s="66" t="s">
        <v>655</v>
      </c>
      <c r="B69" s="66" t="s">
        <v>656</v>
      </c>
      <c r="C69" s="166">
        <v>0</v>
      </c>
      <c r="D69" s="166">
        <v>0</v>
      </c>
      <c r="F69" s="166">
        <v>0</v>
      </c>
      <c r="G69" s="66"/>
    </row>
    <row r="70" spans="1:7" x14ac:dyDescent="0.25">
      <c r="A70" s="66" t="s">
        <v>657</v>
      </c>
      <c r="B70" s="66" t="s">
        <v>658</v>
      </c>
      <c r="C70" s="166">
        <v>0</v>
      </c>
      <c r="D70" s="166">
        <v>0</v>
      </c>
      <c r="F70" s="166">
        <v>0</v>
      </c>
      <c r="G70" s="66"/>
    </row>
    <row r="71" spans="1:7" x14ac:dyDescent="0.25">
      <c r="A71" s="66" t="s">
        <v>659</v>
      </c>
      <c r="B71" s="66" t="s">
        <v>6</v>
      </c>
      <c r="C71" s="166">
        <v>0</v>
      </c>
      <c r="D71" s="166">
        <v>0</v>
      </c>
      <c r="F71" s="166">
        <v>0</v>
      </c>
      <c r="G71" s="66"/>
    </row>
    <row r="72" spans="1:7" x14ac:dyDescent="0.25">
      <c r="A72" s="66" t="s">
        <v>660</v>
      </c>
      <c r="B72" s="66" t="s">
        <v>661</v>
      </c>
      <c r="C72" s="166">
        <v>0</v>
      </c>
      <c r="D72" s="166">
        <v>0</v>
      </c>
      <c r="F72" s="166">
        <v>0</v>
      </c>
      <c r="G72" s="66"/>
    </row>
    <row r="73" spans="1:7" x14ac:dyDescent="0.25">
      <c r="A73" s="66" t="s">
        <v>662</v>
      </c>
      <c r="B73" s="118" t="s">
        <v>348</v>
      </c>
      <c r="C73" s="174">
        <f>SUM(C74:C76)</f>
        <v>1</v>
      </c>
      <c r="D73" s="174">
        <f>SUM(D74:D76)</f>
        <v>0</v>
      </c>
      <c r="F73" s="174">
        <f>SUM(F74:F76)</f>
        <v>0</v>
      </c>
      <c r="G73" s="66"/>
    </row>
    <row r="74" spans="1:7" x14ac:dyDescent="0.25">
      <c r="A74" s="66" t="s">
        <v>663</v>
      </c>
      <c r="B74" s="66" t="s">
        <v>664</v>
      </c>
      <c r="C74" s="166">
        <v>0</v>
      </c>
      <c r="D74" s="166">
        <v>0</v>
      </c>
      <c r="F74" s="166">
        <v>0</v>
      </c>
      <c r="G74" s="66"/>
    </row>
    <row r="75" spans="1:7" x14ac:dyDescent="0.25">
      <c r="A75" s="66" t="s">
        <v>665</v>
      </c>
      <c r="B75" s="66" t="s">
        <v>666</v>
      </c>
      <c r="C75" s="166">
        <v>0</v>
      </c>
      <c r="D75" s="166">
        <v>0</v>
      </c>
      <c r="F75" s="166">
        <v>0</v>
      </c>
      <c r="G75" s="66"/>
    </row>
    <row r="76" spans="1:7" x14ac:dyDescent="0.25">
      <c r="A76" s="66" t="s">
        <v>667</v>
      </c>
      <c r="B76" s="66" t="s">
        <v>2</v>
      </c>
      <c r="C76" s="166">
        <v>1</v>
      </c>
      <c r="D76" s="166">
        <v>0</v>
      </c>
      <c r="F76" s="166">
        <v>0</v>
      </c>
      <c r="G76" s="66"/>
    </row>
    <row r="77" spans="1:7" x14ac:dyDescent="0.25">
      <c r="A77" s="66" t="s">
        <v>668</v>
      </c>
      <c r="B77" s="118" t="s">
        <v>159</v>
      </c>
      <c r="C77" s="174">
        <f>SUM(C78:C87)</f>
        <v>0</v>
      </c>
      <c r="D77" s="174">
        <f>SUM(D78:D87)</f>
        <v>0</v>
      </c>
      <c r="F77" s="174">
        <f>SUM(F78:F87)</f>
        <v>0</v>
      </c>
      <c r="G77" s="66"/>
    </row>
    <row r="78" spans="1:7" x14ac:dyDescent="0.25">
      <c r="A78" s="66" t="s">
        <v>669</v>
      </c>
      <c r="B78" s="83" t="s">
        <v>350</v>
      </c>
      <c r="C78" s="166">
        <v>0</v>
      </c>
      <c r="D78" s="166">
        <v>0</v>
      </c>
      <c r="E78" s="166"/>
      <c r="F78" s="166">
        <v>0</v>
      </c>
      <c r="G78" s="66"/>
    </row>
    <row r="79" spans="1:7" x14ac:dyDescent="0.25">
      <c r="A79" s="66" t="s">
        <v>670</v>
      </c>
      <c r="B79" s="83" t="s">
        <v>352</v>
      </c>
      <c r="C79" s="166">
        <v>0</v>
      </c>
      <c r="D79" s="166">
        <v>0</v>
      </c>
      <c r="E79" s="166"/>
      <c r="F79" s="166">
        <v>0</v>
      </c>
      <c r="G79" s="66"/>
    </row>
    <row r="80" spans="1:7" x14ac:dyDescent="0.25">
      <c r="A80" s="66" t="s">
        <v>671</v>
      </c>
      <c r="B80" s="83" t="s">
        <v>354</v>
      </c>
      <c r="C80" s="166">
        <v>0</v>
      </c>
      <c r="D80" s="166">
        <v>0</v>
      </c>
      <c r="E80" s="166"/>
      <c r="F80" s="166">
        <v>0</v>
      </c>
      <c r="G80" s="66"/>
    </row>
    <row r="81" spans="1:7" x14ac:dyDescent="0.25">
      <c r="A81" s="66" t="s">
        <v>672</v>
      </c>
      <c r="B81" s="83" t="s">
        <v>12</v>
      </c>
      <c r="C81" s="166">
        <v>0</v>
      </c>
      <c r="D81" s="166">
        <v>0</v>
      </c>
      <c r="E81" s="166"/>
      <c r="F81" s="166">
        <v>0</v>
      </c>
      <c r="G81" s="66"/>
    </row>
    <row r="82" spans="1:7" x14ac:dyDescent="0.25">
      <c r="A82" s="66" t="s">
        <v>673</v>
      </c>
      <c r="B82" s="83" t="s">
        <v>357</v>
      </c>
      <c r="C82" s="166">
        <v>0</v>
      </c>
      <c r="D82" s="166">
        <v>0</v>
      </c>
      <c r="E82" s="166"/>
      <c r="F82" s="166">
        <v>0</v>
      </c>
      <c r="G82" s="66"/>
    </row>
    <row r="83" spans="1:7" x14ac:dyDescent="0.25">
      <c r="A83" s="66" t="s">
        <v>674</v>
      </c>
      <c r="B83" s="83" t="s">
        <v>359</v>
      </c>
      <c r="C83" s="166">
        <v>0</v>
      </c>
      <c r="D83" s="166">
        <v>0</v>
      </c>
      <c r="E83" s="166"/>
      <c r="F83" s="166">
        <v>0</v>
      </c>
      <c r="G83" s="66"/>
    </row>
    <row r="84" spans="1:7" x14ac:dyDescent="0.25">
      <c r="A84" s="66" t="s">
        <v>675</v>
      </c>
      <c r="B84" s="83" t="s">
        <v>361</v>
      </c>
      <c r="C84" s="166">
        <v>0</v>
      </c>
      <c r="D84" s="166">
        <v>0</v>
      </c>
      <c r="E84" s="166"/>
      <c r="F84" s="166">
        <v>0</v>
      </c>
      <c r="G84" s="66"/>
    </row>
    <row r="85" spans="1:7" x14ac:dyDescent="0.25">
      <c r="A85" s="66" t="s">
        <v>676</v>
      </c>
      <c r="B85" s="83" t="s">
        <v>363</v>
      </c>
      <c r="C85" s="166">
        <v>0</v>
      </c>
      <c r="D85" s="166">
        <v>0</v>
      </c>
      <c r="E85" s="166"/>
      <c r="F85" s="166">
        <v>0</v>
      </c>
      <c r="G85" s="66"/>
    </row>
    <row r="86" spans="1:7" x14ac:dyDescent="0.25">
      <c r="A86" s="66" t="s">
        <v>677</v>
      </c>
      <c r="B86" s="83" t="s">
        <v>365</v>
      </c>
      <c r="C86" s="166">
        <v>0</v>
      </c>
      <c r="D86" s="166">
        <v>0</v>
      </c>
      <c r="E86" s="166"/>
      <c r="F86" s="166">
        <v>0</v>
      </c>
      <c r="G86" s="66"/>
    </row>
    <row r="87" spans="1:7" x14ac:dyDescent="0.25">
      <c r="A87" s="66" t="s">
        <v>678</v>
      </c>
      <c r="B87" s="83" t="s">
        <v>159</v>
      </c>
      <c r="C87" s="166">
        <v>0</v>
      </c>
      <c r="D87" s="166">
        <v>0</v>
      </c>
      <c r="E87" s="166"/>
      <c r="F87" s="166">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1619</v>
      </c>
      <c r="C99" s="103">
        <v>0.29902996264606946</v>
      </c>
      <c r="D99" s="166">
        <v>0</v>
      </c>
      <c r="F99" s="166">
        <f>C99+D99</f>
        <v>0.29902996264606946</v>
      </c>
      <c r="G99" s="66"/>
    </row>
    <row r="100" spans="1:7" x14ac:dyDescent="0.25">
      <c r="A100" s="66" t="s">
        <v>692</v>
      </c>
      <c r="B100" s="83" t="s">
        <v>1626</v>
      </c>
      <c r="C100" s="103">
        <v>5.7864991324098379E-3</v>
      </c>
      <c r="D100" s="166">
        <v>0</v>
      </c>
      <c r="F100" s="166">
        <f t="shared" ref="F100:F117" si="1">C100+D100</f>
        <v>5.7864991324098379E-3</v>
      </c>
      <c r="G100" s="66"/>
    </row>
    <row r="101" spans="1:7" x14ac:dyDescent="0.25">
      <c r="A101" s="66" t="s">
        <v>693</v>
      </c>
      <c r="B101" s="83" t="s">
        <v>1623</v>
      </c>
      <c r="C101" s="103">
        <v>6.0925594816126208E-2</v>
      </c>
      <c r="D101" s="166">
        <v>0</v>
      </c>
      <c r="F101" s="166">
        <f t="shared" si="1"/>
        <v>6.0925594816126208E-2</v>
      </c>
      <c r="G101" s="66"/>
    </row>
    <row r="102" spans="1:7" x14ac:dyDescent="0.25">
      <c r="A102" s="66" t="s">
        <v>694</v>
      </c>
      <c r="B102" s="83" t="s">
        <v>1697</v>
      </c>
      <c r="C102" s="103">
        <v>2.9079278860124963E-3</v>
      </c>
      <c r="D102" s="166">
        <v>0</v>
      </c>
      <c r="F102" s="166">
        <f t="shared" si="1"/>
        <v>2.9079278860124963E-3</v>
      </c>
      <c r="G102" s="66"/>
    </row>
    <row r="103" spans="1:7" x14ac:dyDescent="0.25">
      <c r="A103" s="66" t="s">
        <v>695</v>
      </c>
      <c r="B103" s="83" t="s">
        <v>1621</v>
      </c>
      <c r="C103" s="103">
        <v>1.3455496540655001E-2</v>
      </c>
      <c r="D103" s="166">
        <v>0</v>
      </c>
      <c r="F103" s="166">
        <f t="shared" si="1"/>
        <v>1.3455496540655001E-2</v>
      </c>
      <c r="G103" s="66"/>
    </row>
    <row r="104" spans="1:7" x14ac:dyDescent="0.25">
      <c r="A104" s="66" t="s">
        <v>696</v>
      </c>
      <c r="B104" s="83" t="s">
        <v>1629</v>
      </c>
      <c r="C104" s="103">
        <v>6.8555127738177443E-2</v>
      </c>
      <c r="D104" s="166">
        <v>0</v>
      </c>
      <c r="F104" s="166">
        <f t="shared" si="1"/>
        <v>6.8555127738177443E-2</v>
      </c>
      <c r="G104" s="66"/>
    </row>
    <row r="105" spans="1:7" x14ac:dyDescent="0.25">
      <c r="A105" s="66" t="s">
        <v>697</v>
      </c>
      <c r="B105" s="83" t="s">
        <v>1631</v>
      </c>
      <c r="C105" s="103">
        <v>8.9836144087147938E-3</v>
      </c>
      <c r="D105" s="166">
        <v>0</v>
      </c>
      <c r="F105" s="166">
        <f t="shared" si="1"/>
        <v>8.9836144087147938E-3</v>
      </c>
      <c r="G105" s="66"/>
    </row>
    <row r="106" spans="1:7" x14ac:dyDescent="0.25">
      <c r="A106" s="66" t="s">
        <v>698</v>
      </c>
      <c r="B106" s="83" t="s">
        <v>1634</v>
      </c>
      <c r="C106" s="103">
        <v>1.3980821810187711E-2</v>
      </c>
      <c r="D106" s="166">
        <v>0</v>
      </c>
      <c r="F106" s="166">
        <f t="shared" si="1"/>
        <v>1.3980821810187711E-2</v>
      </c>
      <c r="G106" s="66"/>
    </row>
    <row r="107" spans="1:7" x14ac:dyDescent="0.25">
      <c r="A107" s="66" t="s">
        <v>699</v>
      </c>
      <c r="B107" s="83" t="s">
        <v>1622</v>
      </c>
      <c r="C107" s="103">
        <v>8.2663660889587699E-3</v>
      </c>
      <c r="D107" s="166">
        <v>0</v>
      </c>
      <c r="F107" s="166">
        <f t="shared" si="1"/>
        <v>8.2663660889587699E-3</v>
      </c>
      <c r="G107" s="66"/>
    </row>
    <row r="108" spans="1:7" x14ac:dyDescent="0.25">
      <c r="A108" s="66" t="s">
        <v>700</v>
      </c>
      <c r="B108" s="83" t="s">
        <v>1620</v>
      </c>
      <c r="C108" s="103">
        <v>0.29277332181052501</v>
      </c>
      <c r="D108" s="166">
        <v>0</v>
      </c>
      <c r="F108" s="166">
        <f t="shared" si="1"/>
        <v>0.29277332181052501</v>
      </c>
      <c r="G108" s="66"/>
    </row>
    <row r="109" spans="1:7" x14ac:dyDescent="0.25">
      <c r="A109" s="66" t="s">
        <v>701</v>
      </c>
      <c r="B109" s="83" t="s">
        <v>1628</v>
      </c>
      <c r="C109" s="103">
        <v>7.4638465606239573E-2</v>
      </c>
      <c r="D109" s="166">
        <v>0</v>
      </c>
      <c r="F109" s="166">
        <f t="shared" si="1"/>
        <v>7.4638465606239573E-2</v>
      </c>
      <c r="G109" s="66"/>
    </row>
    <row r="110" spans="1:7" x14ac:dyDescent="0.25">
      <c r="A110" s="66" t="s">
        <v>702</v>
      </c>
      <c r="B110" s="83" t="s">
        <v>1698</v>
      </c>
      <c r="C110" s="103">
        <v>1.5841010931907245E-3</v>
      </c>
      <c r="D110" s="166">
        <v>0</v>
      </c>
      <c r="F110" s="166">
        <f t="shared" si="1"/>
        <v>1.5841010931907245E-3</v>
      </c>
      <c r="G110" s="66"/>
    </row>
    <row r="111" spans="1:7" x14ac:dyDescent="0.25">
      <c r="A111" s="66" t="s">
        <v>703</v>
      </c>
      <c r="B111" s="83" t="s">
        <v>1699</v>
      </c>
      <c r="C111" s="103">
        <v>7.9251216001240479E-3</v>
      </c>
      <c r="D111" s="166">
        <v>0</v>
      </c>
      <c r="F111" s="166">
        <f t="shared" si="1"/>
        <v>7.9251216001240479E-3</v>
      </c>
      <c r="G111" s="66"/>
    </row>
    <row r="112" spans="1:7" x14ac:dyDescent="0.25">
      <c r="A112" s="66" t="s">
        <v>704</v>
      </c>
      <c r="B112" s="83" t="s">
        <v>1625</v>
      </c>
      <c r="C112" s="103">
        <v>2.0409989997039649E-2</v>
      </c>
      <c r="D112" s="166">
        <v>0</v>
      </c>
      <c r="F112" s="166">
        <f t="shared" si="1"/>
        <v>2.0409989997039649E-2</v>
      </c>
      <c r="G112" s="66"/>
    </row>
    <row r="113" spans="1:7" x14ac:dyDescent="0.25">
      <c r="A113" s="66" t="s">
        <v>705</v>
      </c>
      <c r="B113" s="83" t="s">
        <v>1635</v>
      </c>
      <c r="C113" s="103">
        <v>2.0280301936740009E-2</v>
      </c>
      <c r="D113" s="166">
        <v>0</v>
      </c>
      <c r="F113" s="166">
        <f t="shared" si="1"/>
        <v>2.0280301936740009E-2</v>
      </c>
      <c r="G113" s="66"/>
    </row>
    <row r="114" spans="1:7" x14ac:dyDescent="0.25">
      <c r="A114" s="66" t="s">
        <v>706</v>
      </c>
      <c r="B114" s="66" t="s">
        <v>1851</v>
      </c>
      <c r="C114" s="103">
        <v>1.4573815794805985E-2</v>
      </c>
      <c r="D114" s="166">
        <v>0</v>
      </c>
      <c r="F114" s="166">
        <f t="shared" si="1"/>
        <v>1.4573815794805985E-2</v>
      </c>
      <c r="G114" s="66"/>
    </row>
    <row r="115" spans="1:7" x14ac:dyDescent="0.25">
      <c r="A115" s="66" t="s">
        <v>707</v>
      </c>
      <c r="B115" s="83" t="s">
        <v>1627</v>
      </c>
      <c r="C115" s="103">
        <v>3.0066881581297923E-2</v>
      </c>
      <c r="D115" s="166">
        <v>0</v>
      </c>
      <c r="F115" s="166">
        <f t="shared" si="1"/>
        <v>3.0066881581297923E-2</v>
      </c>
      <c r="G115" s="66"/>
    </row>
    <row r="116" spans="1:7" x14ac:dyDescent="0.25">
      <c r="A116" s="66" t="s">
        <v>708</v>
      </c>
      <c r="B116" s="83" t="s">
        <v>1624</v>
      </c>
      <c r="C116" s="103">
        <v>5.585658951272536E-2</v>
      </c>
      <c r="D116" s="166">
        <v>0</v>
      </c>
      <c r="F116" s="166">
        <f t="shared" si="1"/>
        <v>5.585658951272536E-2</v>
      </c>
      <c r="G116" s="66"/>
    </row>
    <row r="117" spans="1:7" x14ac:dyDescent="0.25">
      <c r="A117" s="66" t="s">
        <v>709</v>
      </c>
      <c r="B117" s="83" t="s">
        <v>1618</v>
      </c>
      <c r="C117" s="103">
        <v>0</v>
      </c>
      <c r="D117" s="166">
        <v>0</v>
      </c>
      <c r="F117" s="166">
        <f t="shared" si="1"/>
        <v>0</v>
      </c>
      <c r="G117" s="66"/>
    </row>
    <row r="118" spans="1:7" x14ac:dyDescent="0.25">
      <c r="A118" s="66" t="s">
        <v>710</v>
      </c>
      <c r="C118" s="103"/>
      <c r="D118" s="166"/>
      <c r="F118" s="166"/>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66">
        <v>0</v>
      </c>
      <c r="D131" s="166">
        <v>0</v>
      </c>
      <c r="E131" s="64"/>
      <c r="F131" s="166">
        <v>0</v>
      </c>
    </row>
    <row r="132" spans="1:7" x14ac:dyDescent="0.25">
      <c r="A132" s="66" t="s">
        <v>725</v>
      </c>
      <c r="B132" s="66" t="s">
        <v>726</v>
      </c>
      <c r="C132" s="166">
        <v>1</v>
      </c>
      <c r="D132" s="166">
        <v>0</v>
      </c>
      <c r="E132" s="64"/>
      <c r="F132" s="166">
        <v>1</v>
      </c>
    </row>
    <row r="133" spans="1:7" x14ac:dyDescent="0.25">
      <c r="A133" s="66" t="s">
        <v>727</v>
      </c>
      <c r="B133" s="66" t="s">
        <v>159</v>
      </c>
      <c r="C133" s="166">
        <v>0</v>
      </c>
      <c r="D133" s="166">
        <v>0</v>
      </c>
      <c r="E133" s="64"/>
      <c r="F133" s="166">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23">
        <v>0.51590000000000003</v>
      </c>
      <c r="D141" s="166">
        <v>0</v>
      </c>
      <c r="E141" s="64"/>
      <c r="F141" s="123">
        <f>(C141+D141)</f>
        <v>0.51590000000000003</v>
      </c>
    </row>
    <row r="142" spans="1:7" x14ac:dyDescent="0.25">
      <c r="A142" s="66" t="s">
        <v>737</v>
      </c>
      <c r="B142" s="66" t="s">
        <v>738</v>
      </c>
      <c r="C142" s="123">
        <f>1-C141</f>
        <v>0.48409999999999997</v>
      </c>
      <c r="D142" s="166">
        <v>0</v>
      </c>
      <c r="E142" s="64"/>
      <c r="F142" s="123">
        <f>(C142+D142)</f>
        <v>0.48409999999999997</v>
      </c>
    </row>
    <row r="143" spans="1:7" x14ac:dyDescent="0.25">
      <c r="A143" s="66" t="s">
        <v>739</v>
      </c>
      <c r="B143" s="66" t="s">
        <v>159</v>
      </c>
      <c r="C143" s="166">
        <v>0</v>
      </c>
      <c r="D143" s="166">
        <v>0</v>
      </c>
      <c r="E143" s="166"/>
      <c r="F143" s="166">
        <v>0</v>
      </c>
    </row>
    <row r="144" spans="1:7" hidden="1" outlineLevel="1" x14ac:dyDescent="0.25">
      <c r="A144" s="66" t="s">
        <v>740</v>
      </c>
      <c r="C144" s="166"/>
      <c r="D144" s="166"/>
      <c r="E144" s="166"/>
      <c r="F144" s="166"/>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03">
        <v>0.17283888946340481</v>
      </c>
      <c r="D151" s="166">
        <v>0</v>
      </c>
      <c r="E151" s="64"/>
      <c r="F151" s="166">
        <f>(C151+D151)</f>
        <v>0.17283888946340481</v>
      </c>
    </row>
    <row r="152" spans="1:7" x14ac:dyDescent="0.25">
      <c r="A152" s="66" t="s">
        <v>749</v>
      </c>
      <c r="B152" s="62" t="s">
        <v>750</v>
      </c>
      <c r="C152" s="103">
        <v>0.28686418677114872</v>
      </c>
      <c r="D152" s="166">
        <v>0</v>
      </c>
      <c r="E152" s="64"/>
      <c r="F152" s="166">
        <f t="shared" ref="F152:F155" si="2">(C152+D152)</f>
        <v>0.28686418677114872</v>
      </c>
    </row>
    <row r="153" spans="1:7" x14ac:dyDescent="0.25">
      <c r="A153" s="66" t="s">
        <v>751</v>
      </c>
      <c r="B153" s="62" t="s">
        <v>752</v>
      </c>
      <c r="C153" s="103">
        <v>0.18377346733138</v>
      </c>
      <c r="D153" s="166">
        <v>0</v>
      </c>
      <c r="F153" s="166">
        <f t="shared" si="2"/>
        <v>0.18377346733138</v>
      </c>
    </row>
    <row r="154" spans="1:7" x14ac:dyDescent="0.25">
      <c r="A154" s="66" t="s">
        <v>753</v>
      </c>
      <c r="B154" s="62" t="s">
        <v>754</v>
      </c>
      <c r="C154" s="103">
        <v>0.14230292257179361</v>
      </c>
      <c r="D154" s="166">
        <v>0</v>
      </c>
      <c r="F154" s="166">
        <f t="shared" si="2"/>
        <v>0.14230292257179361</v>
      </c>
    </row>
    <row r="155" spans="1:7" x14ac:dyDescent="0.25">
      <c r="A155" s="66" t="s">
        <v>755</v>
      </c>
      <c r="B155" s="62" t="s">
        <v>756</v>
      </c>
      <c r="C155" s="103">
        <v>0.21422053386227283</v>
      </c>
      <c r="D155" s="166">
        <v>0</v>
      </c>
      <c r="F155" s="166">
        <f t="shared" si="2"/>
        <v>0.21422053386227283</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73">
        <f>25.067733/C12</f>
        <v>1.3572240476695996E-3</v>
      </c>
      <c r="D161" s="166">
        <v>0</v>
      </c>
      <c r="E161" s="64"/>
      <c r="F161" s="166">
        <f>(C161+D161)</f>
        <v>1.3572240476695996E-3</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8">
        <v>1958.212</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C171" s="168"/>
      <c r="D171" s="168"/>
      <c r="E171" s="80"/>
      <c r="F171" s="175">
        <f t="shared" ref="F171:F185" si="3">IF($C$195=0,"",IF(C171="[for completion]","",C171/$C$195))</f>
        <v>0</v>
      </c>
      <c r="G171" s="175">
        <f t="shared" ref="G171:G185" si="4">IF($D$195=0,"",IF(D171="[for completion]","",D171/$D$195))</f>
        <v>0</v>
      </c>
    </row>
    <row r="172" spans="1:7" x14ac:dyDescent="0.25">
      <c r="A172" s="66" t="s">
        <v>776</v>
      </c>
      <c r="B172" s="83" t="s">
        <v>1639</v>
      </c>
      <c r="C172" s="168">
        <v>1286.3586618300037</v>
      </c>
      <c r="D172" s="168">
        <v>2855</v>
      </c>
      <c r="E172" s="80"/>
      <c r="F172" s="175">
        <f t="shared" si="3"/>
        <v>6.9646382054722344E-2</v>
      </c>
      <c r="G172" s="175">
        <f t="shared" si="4"/>
        <v>0.30269296013570823</v>
      </c>
    </row>
    <row r="173" spans="1:7" x14ac:dyDescent="0.25">
      <c r="A173" s="66" t="s">
        <v>777</v>
      </c>
      <c r="B173" s="83" t="s">
        <v>1640</v>
      </c>
      <c r="C173" s="168">
        <v>3819.0630589200018</v>
      </c>
      <c r="D173" s="168">
        <v>2519</v>
      </c>
      <c r="E173" s="80"/>
      <c r="F173" s="175">
        <f t="shared" si="3"/>
        <v>0.20677275536375225</v>
      </c>
      <c r="G173" s="175">
        <f t="shared" si="4"/>
        <v>0.26706955046649705</v>
      </c>
    </row>
    <row r="174" spans="1:7" x14ac:dyDescent="0.25">
      <c r="A174" s="66" t="s">
        <v>778</v>
      </c>
      <c r="B174" s="83" t="s">
        <v>1641</v>
      </c>
      <c r="C174" s="168">
        <v>5277.9526806999947</v>
      </c>
      <c r="D174" s="168">
        <v>2138</v>
      </c>
      <c r="E174" s="80"/>
      <c r="F174" s="175">
        <f t="shared" si="3"/>
        <v>0.28576035578120595</v>
      </c>
      <c r="G174" s="175">
        <f t="shared" si="4"/>
        <v>0.22667514843087364</v>
      </c>
    </row>
    <row r="175" spans="1:7" x14ac:dyDescent="0.25">
      <c r="A175" s="66" t="s">
        <v>779</v>
      </c>
      <c r="B175" s="83" t="s">
        <v>1642</v>
      </c>
      <c r="C175" s="168">
        <v>3839.4004485999981</v>
      </c>
      <c r="D175" s="168">
        <v>1117</v>
      </c>
      <c r="E175" s="80"/>
      <c r="F175" s="175">
        <f t="shared" si="3"/>
        <v>0.20787386787123421</v>
      </c>
      <c r="G175" s="175">
        <f t="shared" si="4"/>
        <v>0.11842663273960984</v>
      </c>
    </row>
    <row r="176" spans="1:7" x14ac:dyDescent="0.25">
      <c r="A176" s="66" t="s">
        <v>780</v>
      </c>
      <c r="B176" s="83" t="s">
        <v>1643</v>
      </c>
      <c r="C176" s="168">
        <v>2009.2524462399967</v>
      </c>
      <c r="D176" s="168">
        <v>451</v>
      </c>
      <c r="E176" s="80"/>
      <c r="F176" s="175">
        <f t="shared" si="3"/>
        <v>0.10878549479826911</v>
      </c>
      <c r="G176" s="175">
        <f t="shared" si="4"/>
        <v>4.7815945716709073E-2</v>
      </c>
    </row>
    <row r="177" spans="1:7" x14ac:dyDescent="0.25">
      <c r="A177" s="66" t="s">
        <v>781</v>
      </c>
      <c r="B177" s="83" t="s">
        <v>1644</v>
      </c>
      <c r="C177" s="168">
        <v>2237.8289098700006</v>
      </c>
      <c r="D177" s="168">
        <v>352</v>
      </c>
      <c r="E177" s="80"/>
      <c r="F177" s="175">
        <f t="shared" si="3"/>
        <v>0.12116114413081616</v>
      </c>
      <c r="G177" s="175">
        <f t="shared" si="4"/>
        <v>3.7319762510602206E-2</v>
      </c>
    </row>
    <row r="178" spans="1:7" x14ac:dyDescent="0.25">
      <c r="A178" s="66" t="s">
        <v>782</v>
      </c>
      <c r="B178" s="83"/>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18469.856206159995</v>
      </c>
      <c r="D195" s="91">
        <f>SUM(D171:D194)</f>
        <v>9432</v>
      </c>
      <c r="E195" s="103"/>
      <c r="F195" s="94">
        <f>SUM(F171:F194)</f>
        <v>1</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23">
        <v>0.57869999999999999</v>
      </c>
      <c r="G197" s="66"/>
    </row>
    <row r="198" spans="1:7" x14ac:dyDescent="0.25">
      <c r="G198" s="66"/>
    </row>
    <row r="199" spans="1:7" x14ac:dyDescent="0.25">
      <c r="B199" s="83" t="s">
        <v>803</v>
      </c>
      <c r="G199" s="66"/>
    </row>
    <row r="200" spans="1:7" x14ac:dyDescent="0.25">
      <c r="A200" s="66" t="s">
        <v>804</v>
      </c>
      <c r="B200" s="66" t="s">
        <v>805</v>
      </c>
      <c r="C200" s="168">
        <v>3162.5128249399945</v>
      </c>
      <c r="D200" s="168">
        <v>3215</v>
      </c>
      <c r="F200" s="92">
        <f t="shared" ref="F200:F214" si="5">IF($C$208=0,"",IF(C200="[for completion]","",C200/$C$208))</f>
        <v>0.17122563325020623</v>
      </c>
      <c r="G200" s="92">
        <f t="shared" ref="G200:G214" si="6">IF($D$208=0,"",IF(D200="[for completion]","",D200/$D$208))</f>
        <v>0.34086089906700595</v>
      </c>
    </row>
    <row r="201" spans="1:7" x14ac:dyDescent="0.25">
      <c r="A201" s="66" t="s">
        <v>806</v>
      </c>
      <c r="B201" s="66" t="s">
        <v>807</v>
      </c>
      <c r="C201" s="168">
        <v>1556.2001954500004</v>
      </c>
      <c r="D201" s="168">
        <v>777</v>
      </c>
      <c r="F201" s="92">
        <f t="shared" si="5"/>
        <v>8.4256216078768584E-2</v>
      </c>
      <c r="G201" s="92">
        <f t="shared" si="6"/>
        <v>8.2379134860050884E-2</v>
      </c>
    </row>
    <row r="202" spans="1:7" x14ac:dyDescent="0.25">
      <c r="A202" s="66" t="s">
        <v>808</v>
      </c>
      <c r="B202" s="66" t="s">
        <v>809</v>
      </c>
      <c r="C202" s="168">
        <v>2654.0479190299989</v>
      </c>
      <c r="D202" s="168">
        <v>1055</v>
      </c>
      <c r="F202" s="92">
        <f t="shared" si="5"/>
        <v>0.14369618742049725</v>
      </c>
      <c r="G202" s="92">
        <f t="shared" si="6"/>
        <v>0.11185326547921967</v>
      </c>
    </row>
    <row r="203" spans="1:7" x14ac:dyDescent="0.25">
      <c r="A203" s="66" t="s">
        <v>810</v>
      </c>
      <c r="B203" s="66" t="s">
        <v>811</v>
      </c>
      <c r="C203" s="168">
        <v>6803.5703495699936</v>
      </c>
      <c r="D203" s="168">
        <v>2409</v>
      </c>
      <c r="F203" s="92">
        <f t="shared" si="5"/>
        <v>0.36836076435185772</v>
      </c>
      <c r="G203" s="92">
        <f t="shared" si="6"/>
        <v>0.25540712468193383</v>
      </c>
    </row>
    <row r="204" spans="1:7" x14ac:dyDescent="0.25">
      <c r="A204" s="66" t="s">
        <v>812</v>
      </c>
      <c r="B204" s="66" t="s">
        <v>813</v>
      </c>
      <c r="C204" s="168">
        <v>4172.5965486599962</v>
      </c>
      <c r="D204" s="168">
        <v>1916</v>
      </c>
      <c r="F204" s="92">
        <f t="shared" si="5"/>
        <v>0.22591386213761486</v>
      </c>
      <c r="G204" s="92">
        <f t="shared" si="6"/>
        <v>0.20313825275657338</v>
      </c>
    </row>
    <row r="205" spans="1:7" x14ac:dyDescent="0.25">
      <c r="A205" s="66" t="s">
        <v>814</v>
      </c>
      <c r="B205" s="66" t="s">
        <v>815</v>
      </c>
      <c r="C205" s="168">
        <v>104.30031929999998</v>
      </c>
      <c r="D205" s="168">
        <v>54</v>
      </c>
      <c r="F205" s="92">
        <f t="shared" si="5"/>
        <v>5.647056378555575E-3</v>
      </c>
      <c r="G205" s="92">
        <f t="shared" si="6"/>
        <v>5.7251908396946565E-3</v>
      </c>
    </row>
    <row r="206" spans="1:7" x14ac:dyDescent="0.25">
      <c r="A206" s="66" t="s">
        <v>816</v>
      </c>
      <c r="B206" s="66" t="s">
        <v>817</v>
      </c>
      <c r="C206" s="168">
        <v>6.1412179800000004</v>
      </c>
      <c r="D206" s="168">
        <v>2</v>
      </c>
      <c r="F206" s="92">
        <f t="shared" si="5"/>
        <v>3.3249950142826831E-4</v>
      </c>
      <c r="G206" s="92">
        <f t="shared" si="6"/>
        <v>2.1204410517387616E-4</v>
      </c>
    </row>
    <row r="207" spans="1:7" x14ac:dyDescent="0.25">
      <c r="A207" s="66" t="s">
        <v>818</v>
      </c>
      <c r="B207" s="66" t="s">
        <v>819</v>
      </c>
      <c r="C207" s="168">
        <v>10.48683123</v>
      </c>
      <c r="D207" s="168">
        <v>4</v>
      </c>
      <c r="F207" s="92">
        <f t="shared" si="5"/>
        <v>5.6778088107163941E-4</v>
      </c>
      <c r="G207" s="92">
        <f t="shared" si="6"/>
        <v>4.2408821034775233E-4</v>
      </c>
    </row>
    <row r="208" spans="1:7" x14ac:dyDescent="0.25">
      <c r="A208" s="66" t="s">
        <v>820</v>
      </c>
      <c r="B208" s="93" t="s">
        <v>161</v>
      </c>
      <c r="C208" s="168">
        <f>SUM(C200:C207)</f>
        <v>18469.856206159981</v>
      </c>
      <c r="D208" s="168">
        <f>SUM(D200:D207)</f>
        <v>9432</v>
      </c>
      <c r="F208" s="103">
        <f>SUM(F200:F207)</f>
        <v>1</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23">
        <v>0.54630000000000001</v>
      </c>
      <c r="G219" s="66"/>
    </row>
    <row r="220" spans="1:7" x14ac:dyDescent="0.25">
      <c r="G220" s="66"/>
    </row>
    <row r="221" spans="1:7" x14ac:dyDescent="0.25">
      <c r="B221" s="83" t="s">
        <v>803</v>
      </c>
      <c r="G221" s="66"/>
    </row>
    <row r="222" spans="1:7" x14ac:dyDescent="0.25">
      <c r="A222" s="66" t="s">
        <v>838</v>
      </c>
      <c r="B222" s="66" t="s">
        <v>805</v>
      </c>
      <c r="C222" s="168">
        <v>4278.3116469400029</v>
      </c>
      <c r="D222" s="168">
        <v>3866</v>
      </c>
      <c r="F222" s="92">
        <f>IF($C$230=0,"",IF(C222="[Mark as ND1 if not relevant]","",C222/$C$230))</f>
        <v>0.23163751786617159</v>
      </c>
      <c r="G222" s="92">
        <f>IF($D$230=0,"",IF(D222="[Mark as ND1 if not relevant]","",D222/$D$230))</f>
        <v>0.40988125530110264</v>
      </c>
    </row>
    <row r="223" spans="1:7" x14ac:dyDescent="0.25">
      <c r="A223" s="66" t="s">
        <v>839</v>
      </c>
      <c r="B223" s="66" t="s">
        <v>807</v>
      </c>
      <c r="C223" s="168">
        <v>1796.188491319999</v>
      </c>
      <c r="D223" s="168">
        <v>767</v>
      </c>
      <c r="F223" s="92">
        <f t="shared" ref="F223:F229" si="7">IF($C$230=0,"",IF(C223="[Mark as ND1 if not relevant]","",C223/$C$230))</f>
        <v>9.7249727949746706E-2</v>
      </c>
      <c r="G223" s="92">
        <f t="shared" ref="G223:G229" si="8">IF($D$230=0,"",IF(D223="[Mark as ND1 if not relevant]","",D223/$D$230))</f>
        <v>8.1318914334181508E-2</v>
      </c>
    </row>
    <row r="224" spans="1:7" x14ac:dyDescent="0.25">
      <c r="A224" s="66" t="s">
        <v>840</v>
      </c>
      <c r="B224" s="66" t="s">
        <v>809</v>
      </c>
      <c r="C224" s="168">
        <v>2560.8897340500007</v>
      </c>
      <c r="D224" s="168">
        <v>959</v>
      </c>
      <c r="F224" s="92">
        <f t="shared" si="7"/>
        <v>0.13865239152191691</v>
      </c>
      <c r="G224" s="92">
        <f t="shared" si="8"/>
        <v>0.10167514843087362</v>
      </c>
    </row>
    <row r="225" spans="1:7" x14ac:dyDescent="0.25">
      <c r="A225" s="66" t="s">
        <v>841</v>
      </c>
      <c r="B225" s="66" t="s">
        <v>811</v>
      </c>
      <c r="C225" s="168">
        <v>5672.8515566399828</v>
      </c>
      <c r="D225" s="168">
        <v>2024</v>
      </c>
      <c r="F225" s="92">
        <f t="shared" si="7"/>
        <v>0.3071410785942123</v>
      </c>
      <c r="G225" s="92">
        <f t="shared" si="8"/>
        <v>0.21458863443596268</v>
      </c>
    </row>
    <row r="226" spans="1:7" x14ac:dyDescent="0.25">
      <c r="A226" s="66" t="s">
        <v>842</v>
      </c>
      <c r="B226" s="66" t="s">
        <v>813</v>
      </c>
      <c r="C226" s="168">
        <v>3897.8118305399944</v>
      </c>
      <c r="D226" s="168">
        <v>1735</v>
      </c>
      <c r="F226" s="92">
        <f t="shared" si="7"/>
        <v>0.21103639286807302</v>
      </c>
      <c r="G226" s="92">
        <f t="shared" si="8"/>
        <v>0.18394826123833757</v>
      </c>
    </row>
    <row r="227" spans="1:7" x14ac:dyDescent="0.25">
      <c r="A227" s="66" t="s">
        <v>843</v>
      </c>
      <c r="B227" s="66" t="s">
        <v>815</v>
      </c>
      <c r="C227" s="168">
        <v>188.25828894</v>
      </c>
      <c r="D227" s="168">
        <v>59</v>
      </c>
      <c r="F227" s="92">
        <f t="shared" si="7"/>
        <v>1.0192731705036933E-2</v>
      </c>
      <c r="G227" s="92">
        <f t="shared" si="8"/>
        <v>6.2553011026293473E-3</v>
      </c>
    </row>
    <row r="228" spans="1:7" x14ac:dyDescent="0.25">
      <c r="A228" s="66" t="s">
        <v>844</v>
      </c>
      <c r="B228" s="66" t="s">
        <v>817</v>
      </c>
      <c r="C228" s="168">
        <v>45.72070732000001</v>
      </c>
      <c r="D228" s="168">
        <v>13</v>
      </c>
      <c r="F228" s="92">
        <f t="shared" si="7"/>
        <v>2.4754230249367862E-3</v>
      </c>
      <c r="G228" s="92">
        <f t="shared" si="8"/>
        <v>1.378286683630195E-3</v>
      </c>
    </row>
    <row r="229" spans="1:7" x14ac:dyDescent="0.25">
      <c r="A229" s="66" t="s">
        <v>845</v>
      </c>
      <c r="B229" s="66" t="s">
        <v>819</v>
      </c>
      <c r="C229" s="168">
        <v>29.823950410000002</v>
      </c>
      <c r="D229" s="168">
        <v>9</v>
      </c>
      <c r="F229" s="92">
        <f t="shared" si="7"/>
        <v>1.6147364699056648E-3</v>
      </c>
      <c r="G229" s="92">
        <f t="shared" si="8"/>
        <v>9.5419847328244271E-4</v>
      </c>
    </row>
    <row r="230" spans="1:7" x14ac:dyDescent="0.25">
      <c r="A230" s="66" t="s">
        <v>846</v>
      </c>
      <c r="B230" s="93" t="s">
        <v>161</v>
      </c>
      <c r="C230" s="168">
        <f>SUM(C222:C229)</f>
        <v>18469.856206159981</v>
      </c>
      <c r="D230" s="168">
        <f>SUM(D222:D229)</f>
        <v>9432</v>
      </c>
      <c r="F230" s="103">
        <f>SUM(F222:F229)</f>
        <v>0.99999999999999978</v>
      </c>
      <c r="G230" s="103">
        <f>SUM(G222:G229)</f>
        <v>1</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73">
        <v>0.97699999999999998</v>
      </c>
      <c r="E241" s="103"/>
      <c r="F241" s="103"/>
      <c r="G241" s="103"/>
    </row>
    <row r="242" spans="1:14" x14ac:dyDescent="0.25">
      <c r="A242" s="66" t="s">
        <v>859</v>
      </c>
      <c r="B242" s="66" t="s">
        <v>860</v>
      </c>
      <c r="C242" s="173">
        <v>2E-3</v>
      </c>
      <c r="E242" s="103"/>
      <c r="F242" s="103"/>
    </row>
    <row r="243" spans="1:14" x14ac:dyDescent="0.25">
      <c r="A243" s="66" t="s">
        <v>861</v>
      </c>
      <c r="B243" s="66" t="s">
        <v>862</v>
      </c>
      <c r="C243" s="173">
        <v>2.1000000000000001E-2</v>
      </c>
      <c r="E243" s="103"/>
      <c r="F243" s="103"/>
    </row>
    <row r="244" spans="1:14" x14ac:dyDescent="0.25">
      <c r="A244" s="66" t="s">
        <v>863</v>
      </c>
      <c r="B244" s="83" t="s">
        <v>1603</v>
      </c>
      <c r="C244" s="173">
        <v>0</v>
      </c>
      <c r="D244" s="80"/>
      <c r="E244" s="80"/>
      <c r="F244" s="99"/>
      <c r="G244" s="99"/>
      <c r="H244" s="64"/>
      <c r="I244" s="66"/>
      <c r="J244" s="66"/>
      <c r="K244" s="66"/>
      <c r="L244" s="64"/>
      <c r="M244" s="64"/>
      <c r="N244" s="64"/>
    </row>
    <row r="245" spans="1:14" x14ac:dyDescent="0.25">
      <c r="A245" s="66" t="s">
        <v>1611</v>
      </c>
      <c r="B245" s="66" t="s">
        <v>159</v>
      </c>
      <c r="C245" s="173">
        <v>0</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03">
        <f>1-C260</f>
        <v>0.79252680923839736</v>
      </c>
      <c r="E258" s="64"/>
      <c r="F258" s="64"/>
    </row>
    <row r="259" spans="1:7" x14ac:dyDescent="0.25">
      <c r="A259" s="66" t="s">
        <v>881</v>
      </c>
      <c r="B259" s="66" t="s">
        <v>882</v>
      </c>
      <c r="C259" s="103">
        <v>0</v>
      </c>
      <c r="E259" s="64"/>
      <c r="F259" s="64"/>
    </row>
    <row r="260" spans="1:7" x14ac:dyDescent="0.25">
      <c r="A260" s="66" t="s">
        <v>883</v>
      </c>
      <c r="B260" s="66" t="s">
        <v>159</v>
      </c>
      <c r="C260" s="103">
        <f>3832/C230</f>
        <v>0.20747319076160264</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E272" s="80"/>
      <c r="F272" s="92" t="str">
        <f t="shared" ref="F272:F295" si="11">IF($C$296=0,"",IF(C272="[for completion]","",C272/$C$296))</f>
        <v/>
      </c>
      <c r="G272" s="92" t="str">
        <f t="shared" ref="G272:G295" si="12">IF($D$296=0,"",IF(D272="[for completion]","",D272/$D$296))</f>
        <v/>
      </c>
    </row>
    <row r="273" spans="1:7" x14ac:dyDescent="0.25">
      <c r="A273" s="66" t="s">
        <v>894</v>
      </c>
      <c r="B273" s="83" t="s">
        <v>1653</v>
      </c>
      <c r="E273" s="80"/>
      <c r="F273" s="92" t="str">
        <f t="shared" si="11"/>
        <v/>
      </c>
      <c r="G273" s="92" t="str">
        <f t="shared" si="12"/>
        <v/>
      </c>
    </row>
    <row r="274" spans="1:7" x14ac:dyDescent="0.25">
      <c r="A274" s="66" t="s">
        <v>895</v>
      </c>
      <c r="B274" s="83" t="s">
        <v>1654</v>
      </c>
      <c r="E274" s="80"/>
      <c r="F274" s="92" t="str">
        <f t="shared" si="11"/>
        <v/>
      </c>
      <c r="G274" s="92" t="str">
        <f t="shared" si="12"/>
        <v/>
      </c>
    </row>
    <row r="275" spans="1:7" x14ac:dyDescent="0.25">
      <c r="A275" s="66" t="s">
        <v>896</v>
      </c>
      <c r="B275" s="83" t="s">
        <v>1655</v>
      </c>
      <c r="E275" s="80"/>
      <c r="F275" s="92" t="str">
        <f t="shared" si="11"/>
        <v/>
      </c>
      <c r="G275" s="92" t="str">
        <f t="shared" si="12"/>
        <v/>
      </c>
    </row>
    <row r="276" spans="1:7" x14ac:dyDescent="0.25">
      <c r="A276" s="66" t="s">
        <v>897</v>
      </c>
      <c r="B276" s="83" t="s">
        <v>1656</v>
      </c>
      <c r="E276" s="80"/>
      <c r="F276" s="92" t="str">
        <f t="shared" si="11"/>
        <v/>
      </c>
      <c r="G276" s="92" t="str">
        <f t="shared" si="12"/>
        <v/>
      </c>
    </row>
    <row r="277" spans="1:7" x14ac:dyDescent="0.25">
      <c r="A277" s="66" t="s">
        <v>898</v>
      </c>
      <c r="B277" s="83" t="s">
        <v>1657</v>
      </c>
      <c r="E277" s="80"/>
      <c r="F277" s="92" t="str">
        <f t="shared" si="11"/>
        <v/>
      </c>
      <c r="G277" s="92" t="str">
        <f t="shared" si="12"/>
        <v/>
      </c>
    </row>
    <row r="278" spans="1:7" x14ac:dyDescent="0.25">
      <c r="A278" s="66" t="s">
        <v>899</v>
      </c>
      <c r="B278" s="83" t="s">
        <v>1658</v>
      </c>
      <c r="E278" s="80"/>
      <c r="F278" s="92" t="str">
        <f t="shared" si="11"/>
        <v/>
      </c>
      <c r="G278" s="92" t="str">
        <f t="shared" si="12"/>
        <v/>
      </c>
    </row>
    <row r="279" spans="1:7" x14ac:dyDescent="0.25">
      <c r="A279" s="66" t="s">
        <v>900</v>
      </c>
      <c r="B279" s="83" t="s">
        <v>1659</v>
      </c>
      <c r="E279" s="80"/>
      <c r="F279" s="92" t="str">
        <f t="shared" si="11"/>
        <v/>
      </c>
      <c r="G279" s="92" t="str">
        <f t="shared" si="12"/>
        <v/>
      </c>
    </row>
    <row r="280" spans="1:7" x14ac:dyDescent="0.25">
      <c r="A280" s="66" t="s">
        <v>901</v>
      </c>
      <c r="B280" s="83" t="s">
        <v>1660</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c r="G298" s="66"/>
    </row>
    <row r="299" spans="1:7" x14ac:dyDescent="0.25">
      <c r="G299" s="66"/>
    </row>
    <row r="300" spans="1:7" x14ac:dyDescent="0.25">
      <c r="B300" s="83" t="s">
        <v>803</v>
      </c>
      <c r="G300" s="66"/>
    </row>
    <row r="301" spans="1:7" x14ac:dyDescent="0.25">
      <c r="A301" s="66" t="s">
        <v>920</v>
      </c>
      <c r="B301" s="66" t="s">
        <v>805</v>
      </c>
      <c r="F301" s="92" t="str">
        <f>IF($C$309=0,"",IF(C301="[for completion]","",C301/$C$309))</f>
        <v/>
      </c>
      <c r="G301" s="92" t="str">
        <f>IF($D$309=0,"",IF(D301="[for completion]","",D301/$D$309))</f>
        <v/>
      </c>
    </row>
    <row r="302" spans="1:7" x14ac:dyDescent="0.25">
      <c r="A302" s="66" t="s">
        <v>921</v>
      </c>
      <c r="B302" s="66" t="s">
        <v>807</v>
      </c>
      <c r="F302" s="92" t="str">
        <f t="shared" ref="F302:F315" si="13">IF($C$309=0,"",IF(C302="[for completion]","",C302/$C$309))</f>
        <v/>
      </c>
      <c r="G302" s="92" t="str">
        <f t="shared" ref="G302:G315" si="14">IF($D$309=0,"",IF(D302="[for completion]","",D302/$D$309))</f>
        <v/>
      </c>
    </row>
    <row r="303" spans="1:7" x14ac:dyDescent="0.25">
      <c r="A303" s="66" t="s">
        <v>922</v>
      </c>
      <c r="B303" s="66" t="s">
        <v>809</v>
      </c>
      <c r="F303" s="92" t="str">
        <f t="shared" si="13"/>
        <v/>
      </c>
      <c r="G303" s="92" t="str">
        <f t="shared" si="14"/>
        <v/>
      </c>
    </row>
    <row r="304" spans="1:7" x14ac:dyDescent="0.25">
      <c r="A304" s="66" t="s">
        <v>923</v>
      </c>
      <c r="B304" s="66" t="s">
        <v>811</v>
      </c>
      <c r="F304" s="92" t="str">
        <f t="shared" si="13"/>
        <v/>
      </c>
      <c r="G304" s="92" t="str">
        <f t="shared" si="14"/>
        <v/>
      </c>
    </row>
    <row r="305" spans="1:7" x14ac:dyDescent="0.25">
      <c r="A305" s="66" t="s">
        <v>924</v>
      </c>
      <c r="B305" s="66" t="s">
        <v>813</v>
      </c>
      <c r="F305" s="92" t="str">
        <f t="shared" si="13"/>
        <v/>
      </c>
      <c r="G305" s="92" t="str">
        <f t="shared" si="14"/>
        <v/>
      </c>
    </row>
    <row r="306" spans="1:7" x14ac:dyDescent="0.25">
      <c r="A306" s="66" t="s">
        <v>925</v>
      </c>
      <c r="B306" s="66" t="s">
        <v>815</v>
      </c>
      <c r="F306" s="92" t="str">
        <f t="shared" si="13"/>
        <v/>
      </c>
      <c r="G306" s="92" t="str">
        <f t="shared" si="14"/>
        <v/>
      </c>
    </row>
    <row r="307" spans="1:7" x14ac:dyDescent="0.25">
      <c r="A307" s="66" t="s">
        <v>926</v>
      </c>
      <c r="B307" s="66" t="s">
        <v>817</v>
      </c>
      <c r="F307" s="92" t="str">
        <f t="shared" si="13"/>
        <v/>
      </c>
      <c r="G307" s="92" t="str">
        <f t="shared" si="14"/>
        <v/>
      </c>
    </row>
    <row r="308" spans="1:7" x14ac:dyDescent="0.25">
      <c r="A308" s="66" t="s">
        <v>927</v>
      </c>
      <c r="B308" s="66" t="s">
        <v>819</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1425</v>
      </c>
      <c r="G320" s="66"/>
    </row>
    <row r="321" spans="1:7" x14ac:dyDescent="0.25">
      <c r="G321" s="66"/>
    </row>
    <row r="322" spans="1:7" x14ac:dyDescent="0.25">
      <c r="B322" s="83" t="s">
        <v>803</v>
      </c>
      <c r="G322" s="66"/>
    </row>
    <row r="323" spans="1:7" x14ac:dyDescent="0.25">
      <c r="A323" s="66" t="s">
        <v>940</v>
      </c>
      <c r="B323" s="66" t="s">
        <v>805</v>
      </c>
      <c r="C323" s="123" t="s">
        <v>1425</v>
      </c>
      <c r="D323" s="123" t="s">
        <v>1425</v>
      </c>
      <c r="F323" s="92" t="str">
        <f>IF($C$331=0,"",IF(C323="[Mark as ND1 if not relevant]","",C323/$C$331))</f>
        <v/>
      </c>
      <c r="G323" s="92" t="str">
        <f>IF($D$331=0,"",IF(D323="[Mark as ND1 if not relevant]","",D323/$D$331))</f>
        <v/>
      </c>
    </row>
    <row r="324" spans="1:7" x14ac:dyDescent="0.25">
      <c r="A324" s="66" t="s">
        <v>941</v>
      </c>
      <c r="B324" s="66" t="s">
        <v>807</v>
      </c>
      <c r="C324" s="123" t="s">
        <v>1425</v>
      </c>
      <c r="D324" s="123" t="s">
        <v>1425</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1425</v>
      </c>
      <c r="D325" s="123" t="s">
        <v>1425</v>
      </c>
      <c r="F325" s="92" t="str">
        <f t="shared" si="15"/>
        <v/>
      </c>
      <c r="G325" s="92" t="str">
        <f t="shared" si="16"/>
        <v/>
      </c>
    </row>
    <row r="326" spans="1:7" x14ac:dyDescent="0.25">
      <c r="A326" s="66" t="s">
        <v>943</v>
      </c>
      <c r="B326" s="66" t="s">
        <v>811</v>
      </c>
      <c r="C326" s="123" t="s">
        <v>1425</v>
      </c>
      <c r="D326" s="123" t="s">
        <v>1425</v>
      </c>
      <c r="F326" s="92" t="str">
        <f t="shared" si="15"/>
        <v/>
      </c>
      <c r="G326" s="92" t="str">
        <f t="shared" si="16"/>
        <v/>
      </c>
    </row>
    <row r="327" spans="1:7" x14ac:dyDescent="0.25">
      <c r="A327" s="66" t="s">
        <v>944</v>
      </c>
      <c r="B327" s="66" t="s">
        <v>813</v>
      </c>
      <c r="C327" s="123" t="s">
        <v>1425</v>
      </c>
      <c r="D327" s="123" t="s">
        <v>1425</v>
      </c>
      <c r="F327" s="92" t="str">
        <f t="shared" si="15"/>
        <v/>
      </c>
      <c r="G327" s="92" t="str">
        <f t="shared" si="16"/>
        <v/>
      </c>
    </row>
    <row r="328" spans="1:7" x14ac:dyDescent="0.25">
      <c r="A328" s="66" t="s">
        <v>945</v>
      </c>
      <c r="B328" s="66" t="s">
        <v>815</v>
      </c>
      <c r="C328" s="123" t="s">
        <v>1425</v>
      </c>
      <c r="D328" s="123" t="s">
        <v>1425</v>
      </c>
      <c r="F328" s="92" t="str">
        <f t="shared" si="15"/>
        <v/>
      </c>
      <c r="G328" s="92" t="str">
        <f t="shared" si="16"/>
        <v/>
      </c>
    </row>
    <row r="329" spans="1:7" x14ac:dyDescent="0.25">
      <c r="A329" s="66" t="s">
        <v>946</v>
      </c>
      <c r="B329" s="66" t="s">
        <v>817</v>
      </c>
      <c r="C329" s="123" t="s">
        <v>1425</v>
      </c>
      <c r="D329" s="123" t="s">
        <v>1425</v>
      </c>
      <c r="F329" s="92" t="str">
        <f t="shared" si="15"/>
        <v/>
      </c>
      <c r="G329" s="92" t="str">
        <f t="shared" si="16"/>
        <v/>
      </c>
    </row>
    <row r="330" spans="1:7" x14ac:dyDescent="0.25">
      <c r="A330" s="66" t="s">
        <v>947</v>
      </c>
      <c r="B330" s="66" t="s">
        <v>819</v>
      </c>
      <c r="C330" s="123" t="s">
        <v>1425</v>
      </c>
      <c r="D330" s="123" t="s">
        <v>1425</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G342" s="66"/>
    </row>
    <row r="343" spans="1:7" x14ac:dyDescent="0.25">
      <c r="A343" s="66" t="s">
        <v>962</v>
      </c>
      <c r="B343" s="83" t="s">
        <v>963</v>
      </c>
      <c r="G343" s="66"/>
    </row>
    <row r="344" spans="1:7" x14ac:dyDescent="0.25">
      <c r="A344" s="66" t="s">
        <v>964</v>
      </c>
      <c r="B344" s="83" t="s">
        <v>965</v>
      </c>
      <c r="G344" s="66"/>
    </row>
    <row r="345" spans="1:7" x14ac:dyDescent="0.25">
      <c r="A345" s="66" t="s">
        <v>966</v>
      </c>
      <c r="B345" s="83" t="s">
        <v>967</v>
      </c>
      <c r="G345" s="66"/>
    </row>
    <row r="346" spans="1:7" x14ac:dyDescent="0.25">
      <c r="A346" s="66" t="s">
        <v>968</v>
      </c>
      <c r="B346" s="83" t="s">
        <v>969</v>
      </c>
      <c r="G346" s="66"/>
    </row>
    <row r="347" spans="1:7" x14ac:dyDescent="0.25">
      <c r="A347" s="66" t="s">
        <v>970</v>
      </c>
      <c r="B347" s="83" t="s">
        <v>971</v>
      </c>
      <c r="G347" s="66"/>
    </row>
    <row r="348" spans="1:7" x14ac:dyDescent="0.25">
      <c r="A348" s="66" t="s">
        <v>972</v>
      </c>
      <c r="B348" s="83" t="s">
        <v>973</v>
      </c>
      <c r="G348" s="66"/>
    </row>
    <row r="349" spans="1:7" x14ac:dyDescent="0.25">
      <c r="A349" s="66" t="s">
        <v>974</v>
      </c>
      <c r="B349" s="83" t="s">
        <v>975</v>
      </c>
      <c r="G349" s="66"/>
    </row>
    <row r="350" spans="1:7" x14ac:dyDescent="0.25">
      <c r="A350" s="66" t="s">
        <v>976</v>
      </c>
      <c r="B350" s="83" t="s">
        <v>977</v>
      </c>
      <c r="G350" s="66"/>
    </row>
    <row r="351" spans="1:7" x14ac:dyDescent="0.25">
      <c r="A351" s="66" t="s">
        <v>978</v>
      </c>
      <c r="B351" s="83" t="s">
        <v>159</v>
      </c>
      <c r="G351" s="66"/>
    </row>
    <row r="352" spans="1:7" outlineLevel="1" x14ac:dyDescent="0.25">
      <c r="A352" s="66" t="s">
        <v>979</v>
      </c>
      <c r="B352" s="95" t="s">
        <v>980</v>
      </c>
      <c r="G352" s="66"/>
    </row>
    <row r="353" spans="1:7" outlineLevel="1" x14ac:dyDescent="0.25">
      <c r="A353" s="66" t="s">
        <v>981</v>
      </c>
      <c r="B353" s="95" t="s">
        <v>163</v>
      </c>
      <c r="G353" s="66"/>
    </row>
    <row r="354" spans="1:7" outlineLevel="1" x14ac:dyDescent="0.25">
      <c r="A354" s="66" t="s">
        <v>982</v>
      </c>
      <c r="B354" s="95" t="s">
        <v>163</v>
      </c>
      <c r="G354" s="66"/>
    </row>
    <row r="355" spans="1:7" outlineLevel="1" x14ac:dyDescent="0.25">
      <c r="A355" s="66" t="s">
        <v>983</v>
      </c>
      <c r="B355" s="95" t="s">
        <v>163</v>
      </c>
      <c r="G355" s="66"/>
    </row>
    <row r="356" spans="1:7" outlineLevel="1" x14ac:dyDescent="0.25">
      <c r="A356" s="66" t="s">
        <v>984</v>
      </c>
      <c r="B356" s="95" t="s">
        <v>163</v>
      </c>
      <c r="G356" s="66"/>
    </row>
    <row r="357" spans="1:7" outlineLevel="1" x14ac:dyDescent="0.25">
      <c r="A357" s="66" t="s">
        <v>985</v>
      </c>
      <c r="B357" s="95" t="s">
        <v>163</v>
      </c>
      <c r="G357" s="66"/>
    </row>
    <row r="358" spans="1:7" outlineLevel="1" x14ac:dyDescent="0.25">
      <c r="A358" s="66" t="s">
        <v>986</v>
      </c>
      <c r="B358" s="95" t="s">
        <v>163</v>
      </c>
      <c r="G358" s="66"/>
    </row>
    <row r="359" spans="1:7" outlineLevel="1" x14ac:dyDescent="0.25">
      <c r="A359" s="66" t="s">
        <v>987</v>
      </c>
      <c r="B359" s="95" t="s">
        <v>163</v>
      </c>
      <c r="G359" s="66"/>
    </row>
    <row r="360" spans="1:7" outlineLevel="1" x14ac:dyDescent="0.25">
      <c r="A360" s="66" t="s">
        <v>988</v>
      </c>
      <c r="B360" s="95" t="s">
        <v>163</v>
      </c>
      <c r="G360" s="66"/>
    </row>
    <row r="361" spans="1:7" outlineLevel="1" x14ac:dyDescent="0.25">
      <c r="A361" s="66" t="s">
        <v>989</v>
      </c>
      <c r="B361" s="95" t="s">
        <v>163</v>
      </c>
      <c r="G361" s="66"/>
    </row>
    <row r="362" spans="1:7" outlineLevel="1" x14ac:dyDescent="0.25">
      <c r="A362" s="66" t="s">
        <v>990</v>
      </c>
      <c r="B362" s="95" t="s">
        <v>163</v>
      </c>
      <c r="G362" s="66"/>
    </row>
    <row r="363" spans="1:7" outlineLevel="1" x14ac:dyDescent="0.25">
      <c r="A363" s="66" t="s">
        <v>991</v>
      </c>
      <c r="B363" s="95" t="s">
        <v>163</v>
      </c>
    </row>
    <row r="364" spans="1:7" outlineLevel="1" x14ac:dyDescent="0.25">
      <c r="A364" s="66" t="s">
        <v>992</v>
      </c>
      <c r="B364" s="95" t="s">
        <v>163</v>
      </c>
    </row>
    <row r="365" spans="1:7" outlineLevel="1" x14ac:dyDescent="0.25">
      <c r="A365" s="66" t="s">
        <v>993</v>
      </c>
      <c r="B365" s="95" t="s">
        <v>163</v>
      </c>
    </row>
    <row r="366" spans="1:7" outlineLevel="1" x14ac:dyDescent="0.25">
      <c r="A366" s="66" t="s">
        <v>994</v>
      </c>
      <c r="B366" s="95" t="s">
        <v>163</v>
      </c>
    </row>
    <row r="367" spans="1:7" outlineLevel="1" x14ac:dyDescent="0.25">
      <c r="A367" s="66" t="s">
        <v>995</v>
      </c>
      <c r="B367" s="95" t="s">
        <v>163</v>
      </c>
    </row>
    <row r="368" spans="1:7" outlineLevel="1" x14ac:dyDescent="0.25">
      <c r="A368" s="66" t="s">
        <v>996</v>
      </c>
      <c r="B368" s="95" t="s">
        <v>163</v>
      </c>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Normal="100" workbookViewId="0"/>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x14ac:dyDescent="0.25">
      <c r="A8" s="1" t="s">
        <v>1394</v>
      </c>
      <c r="B8" s="80" t="s">
        <v>1395</v>
      </c>
      <c r="C8" s="66" t="s">
        <v>1708</v>
      </c>
    </row>
    <row r="9" spans="1:3" ht="30" x14ac:dyDescent="0.25">
      <c r="A9" s="1" t="s">
        <v>1396</v>
      </c>
      <c r="B9" s="80" t="s">
        <v>1397</v>
      </c>
      <c r="C9" s="66" t="s">
        <v>1668</v>
      </c>
    </row>
    <row r="10" spans="1:3" ht="44.25" customHeight="1" x14ac:dyDescent="0.25">
      <c r="A10" s="1" t="s">
        <v>1398</v>
      </c>
      <c r="B10" s="80" t="s">
        <v>1616</v>
      </c>
      <c r="C10" s="66" t="s">
        <v>1704</v>
      </c>
    </row>
    <row r="11" spans="1:3" ht="54.75" customHeight="1" x14ac:dyDescent="0.25">
      <c r="A11" s="1" t="s">
        <v>1399</v>
      </c>
      <c r="B11" s="80" t="s">
        <v>1400</v>
      </c>
      <c r="C11" s="66" t="s">
        <v>1701</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1705</v>
      </c>
    </row>
    <row r="17" spans="1:3" ht="30" customHeight="1" x14ac:dyDescent="0.25">
      <c r="A17" s="1" t="s">
        <v>1411</v>
      </c>
      <c r="B17" s="84" t="s">
        <v>1412</v>
      </c>
      <c r="C17" s="66" t="s">
        <v>1706</v>
      </c>
    </row>
    <row r="18" spans="1:3" x14ac:dyDescent="0.25">
      <c r="A18" s="1" t="s">
        <v>1413</v>
      </c>
      <c r="B18" s="84" t="s">
        <v>1414</v>
      </c>
      <c r="C18" s="66" t="s">
        <v>1673</v>
      </c>
    </row>
    <row r="19" spans="1:3" outlineLevel="1" x14ac:dyDescent="0.25">
      <c r="A19" s="1" t="s">
        <v>1415</v>
      </c>
      <c r="B19" s="84" t="s">
        <v>1416</v>
      </c>
      <c r="C19" s="66"/>
    </row>
    <row r="20" spans="1:3" outlineLevel="1" x14ac:dyDescent="0.25">
      <c r="A20" s="1" t="s">
        <v>1417</v>
      </c>
      <c r="B20" s="122"/>
      <c r="C20" s="66"/>
    </row>
    <row r="21" spans="1:3" outlineLevel="1" x14ac:dyDescent="0.25">
      <c r="A21" s="1" t="s">
        <v>1418</v>
      </c>
      <c r="B21" s="122"/>
      <c r="C21" s="66"/>
    </row>
    <row r="22" spans="1:3" outlineLevel="1" x14ac:dyDescent="0.25">
      <c r="A22" s="1" t="s">
        <v>1419</v>
      </c>
      <c r="B22" s="122"/>
      <c r="C22" s="66"/>
    </row>
    <row r="23" spans="1:3" outlineLevel="1" x14ac:dyDescent="0.25">
      <c r="A23" s="1" t="s">
        <v>1420</v>
      </c>
      <c r="B23" s="122"/>
      <c r="C23" s="66"/>
    </row>
    <row r="24" spans="1:3" ht="18.75"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outlineLevel="1" x14ac:dyDescent="0.25">
      <c r="A28" s="1" t="s">
        <v>1423</v>
      </c>
      <c r="B28" s="83"/>
      <c r="C28" s="66"/>
    </row>
    <row r="29" spans="1:3" outlineLevel="1" x14ac:dyDescent="0.25">
      <c r="A29" s="1" t="s">
        <v>1432</v>
      </c>
      <c r="B29" s="83"/>
      <c r="C29" s="66"/>
    </row>
    <row r="30" spans="1:3" outlineLevel="1" x14ac:dyDescent="0.25">
      <c r="A30" s="1" t="s">
        <v>1433</v>
      </c>
      <c r="B30" s="84"/>
      <c r="C30" s="66"/>
    </row>
    <row r="31" spans="1:3" ht="18.75" x14ac:dyDescent="0.25">
      <c r="A31" s="77"/>
      <c r="B31" s="77" t="s">
        <v>1434</v>
      </c>
      <c r="C31" s="130" t="s">
        <v>1389</v>
      </c>
    </row>
    <row r="32" spans="1:3" ht="75" x14ac:dyDescent="0.25">
      <c r="A32" s="1" t="s">
        <v>1435</v>
      </c>
      <c r="B32" s="80" t="s">
        <v>1674</v>
      </c>
      <c r="C32" s="66" t="s">
        <v>1675</v>
      </c>
    </row>
    <row r="33" spans="1:3" x14ac:dyDescent="0.25">
      <c r="A33" s="1" t="s">
        <v>1436</v>
      </c>
      <c r="B33" s="80" t="s">
        <v>1676</v>
      </c>
      <c r="C33" s="66" t="s">
        <v>1692</v>
      </c>
    </row>
    <row r="34" spans="1:3" x14ac:dyDescent="0.25">
      <c r="A34" s="1" t="s">
        <v>1437</v>
      </c>
      <c r="B34" s="80" t="s">
        <v>1677</v>
      </c>
      <c r="C34" s="66" t="s">
        <v>1678</v>
      </c>
    </row>
    <row r="35" spans="1:3" ht="30" x14ac:dyDescent="0.25">
      <c r="A35" s="1" t="s">
        <v>1438</v>
      </c>
      <c r="B35" s="80" t="s">
        <v>1679</v>
      </c>
      <c r="C35" s="66" t="s">
        <v>1680</v>
      </c>
    </row>
    <row r="36" spans="1:3" x14ac:dyDescent="0.25">
      <c r="A36" s="1" t="s">
        <v>1439</v>
      </c>
      <c r="B36" s="80" t="s">
        <v>1681</v>
      </c>
      <c r="C36" s="66" t="s">
        <v>1707</v>
      </c>
    </row>
    <row r="37" spans="1:3" x14ac:dyDescent="0.25">
      <c r="A37" s="1" t="s">
        <v>1440</v>
      </c>
      <c r="B37" s="83"/>
    </row>
    <row r="38" spans="1:3" x14ac:dyDescent="0.25">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34.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104aaba9baddbc150eafd4afd56f83b5">
  <xsd:schema xmlns:xsd="http://www.w3.org/2001/XMLSchema" xmlns:xs="http://www.w3.org/2001/XMLSchema" xmlns:p="http://schemas.microsoft.com/office/2006/metadata/properties" xmlns:ns2="0D1E3D86-662B-4815-AB8D-F17786B15BEA" targetNamespace="http://schemas.microsoft.com/office/2006/metadata/properties" ma:root="true" ma:fieldsID="46451b9e2bfe4aca97393e4e18895aee"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CE3D8B-E935-40D7-A6C8-89C4CFEA1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589254-A492-4DF8-BB3B-CA229E6C9A1C}">
  <ds:schemaRef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0D1E3D86-662B-4815-AB8D-F17786B15BEA"/>
    <ds:schemaRef ds:uri="http://schemas.microsoft.com/office/2006/metadata/properties"/>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Salomonsen, Rune</cp:lastModifiedBy>
  <cp:lastPrinted>2016-05-20T08:25:54Z</cp:lastPrinted>
  <dcterms:created xsi:type="dcterms:W3CDTF">2016-04-21T08:07:20Z</dcterms:created>
  <dcterms:modified xsi:type="dcterms:W3CDTF">2019-02-19T08:03:31Z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_AdHocReviewCycleID">
    <vt:i4>-1584276166</vt:i4>
  </property>
  <property fmtid="{D5CDD505-2E9C-101B-9397-08002B2CF9AE}" pid="4" name="_NewReviewCycle">
    <vt:lpwstr/>
  </property>
  <property fmtid="{D5CDD505-2E9C-101B-9397-08002B2CF9AE}" pid="5" name="_EmailSubject">
    <vt:lpwstr>Storebrand Boligkreditt AS Cover Pool Report Q4 2018</vt:lpwstr>
  </property>
  <property fmtid="{D5CDD505-2E9C-101B-9397-08002B2CF9AE}" pid="6" name="_AuthorEmail">
    <vt:lpwstr>rune.salomonsen@storebrand.no</vt:lpwstr>
  </property>
  <property fmtid="{D5CDD505-2E9C-101B-9397-08002B2CF9AE}" pid="7" name="_AuthorEmailDisplayName">
    <vt:lpwstr>Salomonsen, Rune</vt:lpwstr>
  </property>
</Properties>
</file>