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g. General" sheetId="15" state="hidden" r:id="rId11"/>
    <sheet name="E.g. Other" sheetId="16" state="hidden" r:id="rId12"/>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K15" i="14" l="1"/>
  <c r="L15" i="14"/>
  <c r="M15" i="14"/>
  <c r="J15" i="14"/>
  <c r="M14" i="14" l="1"/>
  <c r="L14" i="14"/>
  <c r="K14" i="14"/>
  <c r="J14" i="14"/>
  <c r="J12" i="14" l="1"/>
  <c r="M11" i="14"/>
  <c r="L11" i="14"/>
  <c r="K11" i="14"/>
  <c r="J11" i="14"/>
  <c r="F100" i="9"/>
  <c r="F101" i="9"/>
  <c r="F102" i="9"/>
  <c r="F103" i="9"/>
  <c r="F104" i="9"/>
  <c r="F105" i="9"/>
  <c r="F106" i="9"/>
  <c r="F107" i="9"/>
  <c r="F108" i="9"/>
  <c r="F109" i="9"/>
  <c r="F110" i="9"/>
  <c r="F111" i="9"/>
  <c r="F112" i="9"/>
  <c r="F113" i="9"/>
  <c r="F114" i="9"/>
  <c r="F115" i="9"/>
  <c r="F116" i="9"/>
  <c r="F117" i="9"/>
  <c r="F118" i="9"/>
  <c r="F99" i="9"/>
  <c r="F161" i="9"/>
  <c r="F152" i="9"/>
  <c r="F153" i="9"/>
  <c r="F154" i="9"/>
  <c r="F155" i="9"/>
  <c r="F151" i="9"/>
  <c r="F141" i="9"/>
  <c r="F142" i="9"/>
  <c r="C142" i="9"/>
  <c r="D73" i="9" l="1"/>
  <c r="F73" i="9"/>
  <c r="F37" i="9"/>
  <c r="F36" i="9"/>
  <c r="C36" i="9"/>
  <c r="C37" i="9"/>
  <c r="F28" i="9" l="1"/>
  <c r="C15" i="9"/>
  <c r="D115" i="8"/>
  <c r="C115" i="8"/>
  <c r="C77" i="8"/>
  <c r="F217" i="8" l="1"/>
  <c r="C208" i="8"/>
  <c r="C179" i="8"/>
  <c r="C193" i="8"/>
  <c r="C167" i="8"/>
  <c r="D167" i="8"/>
  <c r="D165" i="8"/>
  <c r="C58" i="8"/>
  <c r="C38" i="8" s="1"/>
  <c r="C141" i="8" l="1"/>
  <c r="D141" i="8" s="1"/>
  <c r="D45" i="8" l="1"/>
  <c r="G227" i="8" l="1"/>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F233"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G148" i="8"/>
  <c r="G144" i="8"/>
  <c r="G139" i="8"/>
  <c r="D100" i="8"/>
  <c r="G103" i="8" s="1"/>
  <c r="C100" i="8"/>
  <c r="F105" i="8" s="1"/>
  <c r="D77" i="8"/>
  <c r="G80" i="8" s="1"/>
  <c r="F82" i="8"/>
  <c r="D127" i="8"/>
  <c r="G136" i="8" s="1"/>
  <c r="G278" i="9" l="1"/>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F117" i="8"/>
  <c r="G138" i="8"/>
  <c r="G142" i="8"/>
  <c r="G146" i="8"/>
  <c r="G149" i="8"/>
  <c r="G159" i="8"/>
  <c r="G171" i="11"/>
  <c r="F70" i="8"/>
  <c r="G115" i="8"/>
  <c r="G73" i="8"/>
  <c r="F86" i="8"/>
  <c r="F120" i="11"/>
  <c r="F124" i="11"/>
  <c r="F128" i="11"/>
  <c r="F132" i="11"/>
  <c r="F136" i="11"/>
  <c r="F140" i="11"/>
  <c r="G183" i="9"/>
  <c r="G98" i="8"/>
  <c r="G82" i="8"/>
  <c r="G105" i="8"/>
  <c r="F131" i="8"/>
  <c r="F140" i="8"/>
  <c r="F165" i="8"/>
  <c r="F149" i="8"/>
  <c r="F166" i="8"/>
  <c r="G75" i="8"/>
  <c r="G71" i="8"/>
  <c r="F76" i="8"/>
  <c r="G78" i="8"/>
  <c r="G94" i="8"/>
  <c r="F99" i="8"/>
  <c r="G101" i="8"/>
  <c r="F119" i="8"/>
  <c r="F142" i="8"/>
  <c r="F145" i="8"/>
  <c r="F80" i="8"/>
  <c r="F114" i="8"/>
  <c r="F280" i="9"/>
  <c r="F150" i="10"/>
  <c r="F152" i="10" s="1"/>
  <c r="F154" i="10"/>
  <c r="G117" i="8"/>
  <c r="G133" i="8"/>
  <c r="F103" i="8"/>
  <c r="F116" i="8"/>
  <c r="F120" i="8"/>
  <c r="G131" i="8"/>
  <c r="F135"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36" i="8"/>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G195" i="9" l="1"/>
  <c r="F133" i="8"/>
  <c r="F128" i="8"/>
  <c r="F112" i="8"/>
  <c r="F126" i="8"/>
  <c r="F123" i="8"/>
  <c r="F121" i="8"/>
  <c r="F130" i="8"/>
  <c r="F132" i="8"/>
  <c r="F122" i="8"/>
  <c r="F118" i="8"/>
  <c r="F115" i="8"/>
  <c r="F113" i="8"/>
  <c r="F167" i="8"/>
  <c r="G153" i="8"/>
  <c r="F42" i="10"/>
  <c r="F153" i="8"/>
  <c r="F100" i="8"/>
  <c r="F144" i="11"/>
  <c r="G157" i="11"/>
  <c r="F179" i="11"/>
  <c r="F157" i="11"/>
  <c r="F127" i="8"/>
  <c r="G179" i="11"/>
  <c r="F58" i="8"/>
  <c r="G127" i="8"/>
  <c r="G100" i="8"/>
  <c r="F37" i="10"/>
  <c r="G296" i="9"/>
  <c r="G230" i="9"/>
  <c r="G309" i="9"/>
  <c r="G208" i="9"/>
  <c r="F15" i="9"/>
  <c r="F230" i="9"/>
  <c r="F296" i="9"/>
  <c r="F309" i="9"/>
  <c r="G331" i="9"/>
  <c r="F331" i="9"/>
  <c r="F208" i="9"/>
  <c r="G77" i="8"/>
  <c r="F77" i="8"/>
  <c r="F220" i="8"/>
  <c r="F208" i="8"/>
  <c r="F195" i="9"/>
</calcChain>
</file>

<file path=xl/sharedStrings.xml><?xml version="1.0" encoding="utf-8"?>
<sst xmlns="http://schemas.openxmlformats.org/spreadsheetml/2006/main" count="2621" uniqueCount="1713">
  <si>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</si>
  <si>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</si>
  <si>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</si>
  <si>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</si>
  <si>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</si>
  <si>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</si>
  <si>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</si>
  <si>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</si>
  <si>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</si>
  <si>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</si>
  <si>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</si>
  <si>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</si>
  <si>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</si>
  <si>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</si>
  <si>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</si>
  <si>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</si>
  <si>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</si>
  <si>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</si>
  <si>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</si>
  <si>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</si>
  <si>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</si>
  <si>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</si>
  <si>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</si>
  <si>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</si>
  <si>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</si>
  <si>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</si>
  <si>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</si>
  <si>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</si>
  <si>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</si>
  <si>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</si>
  <si>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</si>
  <si>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</si>
  <si>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</si>
  <si>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</si>
  <si>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</si>
  <si>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</si>
  <si>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</si>
  <si>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</si>
  <si>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</si>
  <si>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</si>
  <si>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</si>
  <si>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</si>
  <si>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</si>
  <si>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</si>
  <si>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</si>
  <si>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</si>
  <si>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</si>
  <si>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</si>
  <si>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</si>
  <si>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</si>
  <si>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</si>
  <si>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</si>
  <si>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</si>
  <si>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</si>
  <si>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</si>
  <si>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</si>
  <si>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</si>
  <si>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</si>
  <si>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</si>
  <si>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</si>
  <si>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</si>
  <si>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</si>
  <si>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</si>
  <si>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</si>
  <si>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</si>
  <si>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</si>
  <si>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</si>
  <si>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</si>
  <si>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</si>
  <si>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</si>
  <si>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</si>
  <si>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</si>
  <si>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</si>
  <si>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</si>
  <si>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</si>
  <si>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</si>
  <si>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</si>
  <si>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</si>
  <si>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</si>
  <si>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</si>
  <si>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</si>
  <si>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</si>
  <si>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</si>
  <si>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</si>
  <si>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</si>
  <si>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</si>
  <si>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</si>
  <si>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</si>
  <si>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</si>
  <si>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</si>
  <si>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</si>
  <si>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</si>
  <si>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</si>
  <si>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</si>
  <si>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</si>
  <si>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</si>
  <si>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</si>
  <si>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</si>
  <si>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</si>
  <si>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</si>
  <si>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</si>
  <si>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</si>
  <si>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</si>
  <si>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</si>
  <si>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</si>
  <si>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</si>
  <si>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</si>
  <si>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</si>
  <si>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</si>
  <si>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</si>
  <si>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</si>
  <si>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</si>
  <si>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</si>
  <si>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</si>
  <si>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</si>
  <si>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</si>
  <si>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</si>
  <si>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</si>
  <si>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</si>
  <si>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</si>
  <si>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</si>
  <si>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</si>
  <si>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</si>
  <si>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</si>
  <si>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</si>
  <si>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</si>
  <si>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</si>
  <si>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</si>
  <si>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</si>
  <si>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</si>
  <si>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</si>
  <si>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</si>
  <si>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</si>
  <si>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</si>
  <si>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</si>
  <si>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</si>
  <si>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</si>
  <si>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</si>
  <si>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</si>
  <si>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</si>
  <si>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</si>
  <si>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</si>
  <si>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</si>
  <si>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</si>
  <si>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</si>
  <si>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</si>
  <si>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</si>
  <si>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</si>
  <si>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</si>
  <si>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</si>
  <si>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</si>
  <si>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</si>
  <si>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</si>
  <si>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</si>
  <si>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</si>
  <si>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</si>
  <si>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</si>
  <si>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</si>
  <si>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</si>
  <si>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</si>
  <si>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</si>
  <si>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</si>
  <si>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</si>
  <si>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</si>
  <si>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</si>
  <si>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</si>
  <si>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</si>
  <si>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</si>
  <si>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</si>
  <si>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</si>
  <si>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</si>
  <si>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</si>
  <si>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</si>
  <si>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</si>
  <si>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</si>
  <si>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</si>
  <si>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</si>
  <si>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</si>
  <si>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</si>
  <si>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</si>
  <si>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</si>
  <si>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</si>
  <si>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</si>
  <si>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</si>
  <si>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</si>
  <si>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</si>
  <si>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</si>
  <si>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</si>
  <si>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</si>
  <si>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</si>
  <si>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</si>
  <si>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</si>
  <si>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</si>
  <si>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</si>
  <si>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</si>
  <si>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</si>
  <si>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</si>
  <si>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</si>
  <si>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</si>
  <si>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</si>
  <si>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</si>
  <si>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</si>
  <si>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</si>
  <si>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</si>
  <si>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</si>
  <si>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</si>
  <si>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</si>
  <si>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</si>
  <si>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</si>
  <si>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</si>
  <si>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</si>
  <si>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</si>
  <si>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</si>
  <si>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</si>
  <si>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</si>
  <si>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</si>
  <si>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</si>
  <si>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</si>
  <si>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</si>
  <si>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</si>
  <si>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</si>
  <si>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</si>
  <si>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</si>
  <si>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</si>
  <si>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</si>
  <si>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</si>
  <si>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</si>
  <si>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</si>
  <si>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</si>
  <si>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</si>
  <si>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</si>
  <si>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</si>
  <si>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</si>
  <si>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</si>
  <si>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</si>
  <si>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</si>
  <si>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</si>
  <si>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</si>
  <si>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</si>
  <si>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</si>
  <si>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</si>
  <si>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</si>
  <si>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</si>
  <si>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</si>
  <si>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</si>
  <si>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</si>
  <si>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</si>
  <si>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</si>
  <si>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</si>
  <si>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</si>
  <si>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</si>
  <si>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</si>
  <si>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</si>
  <si>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</si>
  <si>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</si>
  <si>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</si>
  <si>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</si>
  <si>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</si>
  <si>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</si>
  <si>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</si>
  <si>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</si>
  <si>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</si>
  <si>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</si>
  <si>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</si>
  <si>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</si>
  <si>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</si>
  <si>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</si>
  <si>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</si>
  <si>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</si>
  <si>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</si>
  <si>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</si>
  <si>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</si>
  <si>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</si>
  <si>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</si>
  <si>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</si>
  <si>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</si>
  <si>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</si>
  <si>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</si>
  <si>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</si>
  <si>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</si>
  <si>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</si>
  <si>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</si>
  <si>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</si>
  <si>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</si>
  <si>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</si>
  <si>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</si>
  <si>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</si>
  <si>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</si>
  <si>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</si>
  <si>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</si>
  <si>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</si>
  <si>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</si>
  <si>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</si>
  <si>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</si>
  <si>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</si>
  <si>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</si>
  <si>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</si>
  <si>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</si>
  <si>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</si>
  <si>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</si>
  <si>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</si>
  <si>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</si>
  <si>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</si>
  <si>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</si>
  <si>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</si>
  <si>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</si>
  <si>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</si>
  <si>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</si>
  <si>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</si>
  <si>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</si>
  <si>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</si>
  <si>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</si>
  <si>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</si>
  <si>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</si>
  <si>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</si>
  <si>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</si>
  <si>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</si>
  <si>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</si>
  <si>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</si>
  <si>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</si>
  <si>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</si>
  <si>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</si>
  <si>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</si>
  <si>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</si>
  <si>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</si>
  <si>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</si>
  <si>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</si>
  <si>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</si>
  <si>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</si>
  <si>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</si>
  <si>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</si>
  <si>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</si>
  <si>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</si>
  <si>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</si>
  <si>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</si>
  <si>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</si>
  <si>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</si>
  <si>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</si>
  <si>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</si>
  <si>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</si>
  <si>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</si>
  <si>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</si>
  <si>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</si>
  <si>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</si>
  <si>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</si>
  <si>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</si>
  <si>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</si>
  <si>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</si>
  <si>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</si>
  <si>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</si>
  <si>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</si>
  <si>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</si>
  <si>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</si>
  <si>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</si>
  <si>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</si>
  <si>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</si>
  <si>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</si>
  <si>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</si>
  <si>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</si>
  <si>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</si>
  <si>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</si>
  <si>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</si>
  <si>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</si>
  <si>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</si>
  <si>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</si>
  <si>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</si>
  <si>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</si>
  <si>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</si>
  <si>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</si>
  <si>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</si>
  <si>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</si>
  <si>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</si>
  <si>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</si>
  <si>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</si>
  <si>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</si>
  <si>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</si>
  <si>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</si>
  <si>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</si>
  <si>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</si>
  <si>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</si>
  <si>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</si>
  <si>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</si>
  <si>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</si>
  <si>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</si>
  <si>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</si>
  <si>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</si>
  <si>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</si>
  <si>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</si>
  <si>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</si>
  <si>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</si>
  <si>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</si>
  <si>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</si>
  <si>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</si>
  <si>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</si>
  <si>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</si>
  <si>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</si>
  <si>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</si>
  <si>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</si>
  <si>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</si>
  <si>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</si>
  <si>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</si>
  <si>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</si>
  <si>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</si>
  <si>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</si>
  <si>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</si>
  <si>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</si>
  <si>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</si>
  <si>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</si>
  <si>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</si>
  <si>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</si>
  <si>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</si>
  <si>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</si>
  <si>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</si>
  <si>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</si>
  <si>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</si>
  <si>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</si>
  <si>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</si>
  <si>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</si>
  <si>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</si>
  <si>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</si>
  <si>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</si>
  <si>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</si>
  <si>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</si>
  <si>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</si>
  <si>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</si>
  <si>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</si>
  <si>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</si>
  <si>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</si>
  <si>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</si>
  <si>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</si>
  <si>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</si>
  <si>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</si>
  <si>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</si>
  <si>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</si>
  <si>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</si>
  <si>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</si>
  <si>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</si>
  <si>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</si>
  <si>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</si>
  <si>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</si>
  <si>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</si>
  <si>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</si>
  <si>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</si>
  <si>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</si>
  <si>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</si>
  <si>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</si>
  <si>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</si>
  <si>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</si>
  <si>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</si>
  <si>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</si>
  <si>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</si>
  <si>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</si>
  <si>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</si>
  <si>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</si>
  <si>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</si>
  <si>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</si>
  <si>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</si>
  <si>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</si>
  <si>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</si>
  <si>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</si>
  <si>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</si>
  <si>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</si>
  <si>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</si>
  <si>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</si>
  <si>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</si>
  <si>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</si>
  <si>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</si>
  <si>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</si>
  <si>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</si>
  <si>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</si>
  <si>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</si>
  <si>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</si>
  <si>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</si>
  <si>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</si>
  <si>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</si>
  <si>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</si>
  <si>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</si>
  <si>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</si>
  <si>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</si>
  <si>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</si>
  <si>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</si>
  <si>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</si>
  <si>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</si>
  <si>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</si>
  <si>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</si>
  <si>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</si>
  <si>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</si>
  <si>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</si>
  <si>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</si>
  <si>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</si>
  <si>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</si>
  <si>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</si>
  <si>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</si>
  <si>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</si>
  <si>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</si>
  <si>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</si>
  <si>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</si>
  <si>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</si>
  <si>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</si>
  <si>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</si>
  <si>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</si>
  <si>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</si>
  <si>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</si>
  <si>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</si>
  <si>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</si>
  <si>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</si>
  <si>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</si>
  <si>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</si>
  <si>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</si>
  <si>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</si>
  <si>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</si>
  <si>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</si>
  <si>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</si>
  <si>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</si>
  <si>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</si>
  <si>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</si>
  <si>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</si>
  <si>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</si>
  <si>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</si>
  <si>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</si>
  <si>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</si>
  <si>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</si>
  <si>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</si>
  <si>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</si>
  <si>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</si>
  <si>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</si>
  <si>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</si>
  <si>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</si>
  <si>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</si>
  <si>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</si>
  <si>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</si>
  <si>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</si>
  <si>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</si>
  <si>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</si>
  <si>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</si>
  <si>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</si>
  <si>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</si>
  <si>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</si>
  <si>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</si>
  <si>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</si>
  <si>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</si>
  <si>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</si>
  <si>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</si>
  <si>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</si>
  <si>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</si>
  <si>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</si>
  <si>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</si>
  <si>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</si>
  <si>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</si>
  <si>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</si>
  <si>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</si>
  <si>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</si>
  <si>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</si>
  <si>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</si>
  <si>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</si>
  <si>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</si>
  <si>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</si>
  <si>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</si>
  <si>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</si>
  <si>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</si>
  <si>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</si>
  <si>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</si>
  <si>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</si>
  <si>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</si>
  <si>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</si>
  <si>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</si>
  <si>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</si>
  <si>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</si>
  <si>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</si>
  <si>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</si>
  <si>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</si>
  <si>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</si>
  <si>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</si>
  <si>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</si>
  <si>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</si>
  <si>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</si>
  <si>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</si>
  <si>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</si>
  <si>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</si>
  <si>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</si>
  <si>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</si>
  <si>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</si>
  <si>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</si>
  <si>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</si>
  <si>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</si>
  <si>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</si>
  <si>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</si>
  <si>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</si>
  <si>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</si>
  <si>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</si>
  <si>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</si>
  <si>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</si>
  <si>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</si>
  <si>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</si>
  <si>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</si>
  <si>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</si>
  <si>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</si>
  <si>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</si>
  <si>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</si>
  <si>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</si>
  <si>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</si>
  <si>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</si>
  <si>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</si>
  <si>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</si>
  <si>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</si>
  <si>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</si>
  <si>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</si>
  <si>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</si>
  <si>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</si>
  <si>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</si>
  <si>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</si>
  <si>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</si>
  <si>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</si>
  <si>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</si>
  <si>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</si>
  <si>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</si>
  <si>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</si>
  <si>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</si>
  <si>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</si>
  <si>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</si>
  <si>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</si>
  <si>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</si>
  <si>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</si>
  <si>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</si>
  <si>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</si>
  <si>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</si>
  <si>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</si>
  <si>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</si>
  <si>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</si>
  <si>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</si>
  <si>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</si>
  <si>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</si>
  <si>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</si>
  <si>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</si>
  <si>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</si>
  <si>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</si>
  <si>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</si>
  <si>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</si>
  <si>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</si>
  <si>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</si>
  <si>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</si>
  <si>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</si>
  <si>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</si>
  <si>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</si>
  <si>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</si>
  <si>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</si>
  <si>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</si>
  <si>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</si>
  <si>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</si>
  <si>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</si>
  <si>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</si>
  <si>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</si>
  <si>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</si>
  <si>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</si>
  <si>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</si>
  <si>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</si>
  <si>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</si>
  <si>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</si>
  <si>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</si>
  <si>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</si>
  <si>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</si>
  <si>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</si>
  <si>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</si>
  <si>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</si>
  <si>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</si>
  <si>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</si>
  <si>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</si>
  <si>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</si>
  <si>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</si>
  <si>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</si>
  <si>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</si>
  <si>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</si>
  <si>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</si>
  <si>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</si>
  <si>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</si>
  <si>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</si>
  <si>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</si>
  <si>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</si>
  <si>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</si>
  <si>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</si>
  <si>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</si>
  <si>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</si>
  <si>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</si>
  <si>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</si>
  <si>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</si>
  <si>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</si>
  <si>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</si>
  <si>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</si>
  <si>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</si>
  <si>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</si>
  <si>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</si>
  <si>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</si>
  <si>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</si>
  <si>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</si>
  <si>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</si>
  <si>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</si>
  <si>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</si>
  <si>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</si>
  <si>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</si>
  <si>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</si>
  <si>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</si>
  <si>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</si>
  <si>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</si>
  <si>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</si>
  <si>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</si>
  <si>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</si>
  <si>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</si>
  <si>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</si>
  <si>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</si>
  <si>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</si>
  <si>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</si>
  <si>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</si>
  <si>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</si>
  <si>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</si>
  <si>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</si>
  <si>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</si>
  <si>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</si>
  <si>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</si>
  <si>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</si>
  <si>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</si>
  <si>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</si>
  <si>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</si>
  <si>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</si>
  <si>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</si>
  <si>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</si>
  <si>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</si>
  <si>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</si>
  <si>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</si>
  <si>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</si>
  <si>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</si>
  <si>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</si>
  <si>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</si>
  <si>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</si>
  <si>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</si>
  <si>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</si>
  <si>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</si>
  <si>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</si>
  <si>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</si>
  <si>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</si>
  <si>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</si>
  <si>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</si>
  <si>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</si>
  <si>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</si>
  <si>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</si>
  <si>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</si>
  <si>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</si>
  <si>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</si>
  <si>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</si>
  <si>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</si>
  <si>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</si>
  <si>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</si>
  <si>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</si>
  <si>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</si>
  <si>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</si>
  <si>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</si>
  <si>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</si>
  <si>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</si>
  <si>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</si>
  <si>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</si>
  <si>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</si>
  <si>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</si>
  <si>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</si>
  <si>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</si>
  <si>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</si>
  <si>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</si>
  <si>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</si>
  <si>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</si>
  <si>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</si>
  <si>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</si>
  <si>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</si>
  <si>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</si>
  <si>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</si>
  <si>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</si>
  <si>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</si>
  <si>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</si>
  <si>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</si>
  <si>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</si>
  <si>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</si>
  <si>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</si>
  <si>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</si>
  <si>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</si>
  <si>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</si>
  <si>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</si>
  <si>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</si>
  <si>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</si>
  <si>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</si>
  <si>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</si>
  <si>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</si>
  <si>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</si>
  <si>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</si>
  <si>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</si>
  <si>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</si>
  <si>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</si>
  <si>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</si>
  <si>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</si>
  <si>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</si>
  <si>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</si>
  <si>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</si>
  <si>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</si>
  <si>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</si>
  <si>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</si>
  <si>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</si>
  <si>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</si>
  <si>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</si>
  <si>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</si>
  <si>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</si>
  <si>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</si>
  <si>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</si>
  <si>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</si>
  <si>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</si>
  <si>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</si>
  <si>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</si>
  <si>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</si>
  <si>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</si>
  <si>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</si>
  <si>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</si>
  <si>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</si>
  <si>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</si>
  <si>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</si>
  <si>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</si>
  <si>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</si>
  <si>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</si>
  <si>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</si>
  <si>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</si>
  <si>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</si>
  <si>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</si>
  <si>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</si>
  <si>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</si>
  <si>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</si>
  <si>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</si>
  <si>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</si>
  <si>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</si>
  <si>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</si>
  <si>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</si>
  <si>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</si>
  <si>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</si>
  <si>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</si>
  <si>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</si>
  <si>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</si>
  <si>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</si>
  <si>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</si>
  <si>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</si>
  <si>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</si>
  <si>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</si>
  <si>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</si>
  <si>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</si>
  <si>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</si>
  <si>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</si>
  <si>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</si>
  <si>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</si>
  <si>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</si>
  <si>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</si>
  <si>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</si>
  <si>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</si>
  <si>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</si>
  <si>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</si>
  <si>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</si>
  <si>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</si>
  <si>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</si>
  <si>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</si>
  <si>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</si>
  <si>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</si>
  <si>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</si>
  <si>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</si>
  <si>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</si>
  <si>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</si>
  <si>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</si>
  <si>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</si>
  <si>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</si>
  <si>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</si>
  <si>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</si>
  <si>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</si>
  <si>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</si>
  <si>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</si>
  <si>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</si>
  <si>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</si>
  <si>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</si>
  <si>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</si>
  <si>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</si>
  <si>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</si>
  <si>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</si>
  <si>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</si>
  <si>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</si>
  <si>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</si>
  <si>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</si>
  <si>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</si>
  <si>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</si>
  <si>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</si>
  <si>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</si>
  <si>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</si>
  <si>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</si>
  <si>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</si>
  <si>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</si>
  <si>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</si>
  <si>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</si>
  <si>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</si>
  <si>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</si>
  <si>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</si>
  <si>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</si>
  <si>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</si>
  <si>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</si>
  <si>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</si>
  <si>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</si>
  <si>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</si>
  <si>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</si>
  <si>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</si>
  <si>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</si>
  <si>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</si>
  <si>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</si>
  <si>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</si>
  <si>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</si>
  <si>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</si>
  <si>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</si>
  <si>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</si>
  <si>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</si>
  <si>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</si>
  <si>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</si>
  <si>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</si>
  <si>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</si>
  <si>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</si>
  <si>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</si>
  <si>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</si>
  <si>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</si>
  <si>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</si>
  <si>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</si>
  <si>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</si>
  <si>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</si>
  <si>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</si>
  <si>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</si>
  <si>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</si>
  <si>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</si>
  <si>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</si>
  <si>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</si>
  <si>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</si>
  <si>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</si>
  <si>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</si>
  <si>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</si>
  <si>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</si>
  <si>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</si>
  <si>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</si>
  <si>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</si>
  <si>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</si>
  <si>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</si>
  <si>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</si>
  <si>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</si>
  <si>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</si>
  <si>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</si>
  <si>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</si>
  <si>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</si>
  <si>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</si>
  <si>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</si>
  <si>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</si>
  <si>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</si>
  <si>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</si>
  <si>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</si>
  <si>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</si>
  <si>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</si>
  <si>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</si>
  <si>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</si>
  <si>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</si>
  <si>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</si>
  <si>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</si>
  <si>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</si>
  <si>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</si>
  <si>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</si>
  <si>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</si>
  <si>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</si>
  <si>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</si>
  <si>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</si>
  <si>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</si>
  <si>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</si>
  <si>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</si>
  <si>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</si>
  <si>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</si>
  <si>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</si>
  <si>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</si>
  <si>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</si>
  <si>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</si>
  <si>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</si>
  <si>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</si>
  <si>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</si>
  <si>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</si>
  <si>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</si>
  <si>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</si>
  <si>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</si>
  <si>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</si>
  <si>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</si>
  <si>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</si>
  <si>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</si>
  <si>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</si>
  <si>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</si>
  <si>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</si>
  <si>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</si>
  <si>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</si>
  <si>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</si>
  <si>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</si>
  <si>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</si>
  <si>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</si>
  <si>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</si>
  <si>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</si>
  <si>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</si>
  <si>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</si>
  <si>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</si>
  <si>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</si>
  <si>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</si>
  <si>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</si>
  <si>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</si>
  <si>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</si>
  <si>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</si>
  <si>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</si>
  <si>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</si>
  <si>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</si>
  <si>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</si>
  <si>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</si>
  <si>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</si>
  <si>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</si>
  <si>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</si>
  <si>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</si>
  <si>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</si>
  <si>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</si>
  <si>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</si>
  <si>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</si>
  <si>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</si>
  <si>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</si>
  <si>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</si>
  <si>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</si>
  <si>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</si>
  <si>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</si>
  <si>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</si>
  <si>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</si>
  <si>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</si>
  <si>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</si>
  <si>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</si>
  <si>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</si>
  <si>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</si>
  <si>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</si>
  <si>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</si>
  <si>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</si>
  <si>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</si>
  <si>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</si>
  <si>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</si>
  <si>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</si>
  <si>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</si>
  <si>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</si>
  <si>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</si>
  <si>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</si>
  <si>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</si>
  <si>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</si>
  <si>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</si>
  <si>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</si>
  <si>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</si>
  <si>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</si>
  <si>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</si>
  <si>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</si>
  <si>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</si>
  <si>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</si>
  <si>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</si>
  <si>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</si>
  <si>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</si>
  <si>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</si>
  <si>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</si>
  <si>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</si>
  <si>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</si>
  <si>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</si>
  <si>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</si>
  <si>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</si>
  <si>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</si>
  <si>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</si>
  <si>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</si>
  <si>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</si>
  <si>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</si>
  <si>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</si>
  <si>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</si>
  <si>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</si>
  <si>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</si>
  <si>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</si>
  <si>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</si>
  <si>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</si>
  <si>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</si>
  <si>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</si>
  <si>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</si>
  <si>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</si>
  <si>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</si>
  <si>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</si>
  <si>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</si>
  <si>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</si>
  <si>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</si>
  <si>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</si>
  <si>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</si>
  <si>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</si>
  <si>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</si>
  <si>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</si>
  <si>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</si>
  <si>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</si>
  <si>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</si>
  <si>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</si>
  <si>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</si>
  <si>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</si>
  <si>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</si>
  <si>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</si>
  <si>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</si>
  <si>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</si>
  <si>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</si>
  <si>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</si>
  <si>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</si>
  <si>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</si>
  <si>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</si>
  <si>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</si>
  <si>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</si>
  <si>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</si>
  <si>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</si>
  <si>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</si>
  <si>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</si>
  <si>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</si>
  <si>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</si>
  <si>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</si>
  <si>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</si>
  <si>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</si>
  <si>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</si>
  <si>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</si>
  <si>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</si>
  <si>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</si>
  <si>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</si>
  <si>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</si>
  <si>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</si>
  <si>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</si>
  <si>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</si>
  <si>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</si>
  <si>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</si>
  <si>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</si>
  <si>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</si>
  <si>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</si>
  <si>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</si>
  <si>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</si>
  <si>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</si>
  <si>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</si>
  <si>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</si>
  <si>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</si>
  <si>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</si>
  <si>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</si>
  <si>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</si>
  <si>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</si>
  <si>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</si>
  <si>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</si>
  <si>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</si>
  <si>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</si>
  <si>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</si>
  <si>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</si>
  <si>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</si>
  <si>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</si>
  <si>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</si>
  <si>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</si>
  <si>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</si>
  <si>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</si>
  <si>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</si>
  <si>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</si>
  <si>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</si>
  <si>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</si>
  <si>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</si>
  <si>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</si>
  <si>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</si>
  <si>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</si>
  <si>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</si>
  <si>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</si>
  <si>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</si>
  <si>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</si>
  <si>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</si>
  <si>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</si>
  <si>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</si>
  <si>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</si>
  <si>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</si>
  <si>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</si>
  <si>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</si>
  <si>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</si>
  <si>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</si>
  <si>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</si>
  <si>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</si>
  <si>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</si>
  <si>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</si>
  <si>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</si>
  <si>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</si>
  <si>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</si>
  <si>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</si>
  <si>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</si>
  <si>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</si>
  <si>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</si>
  <si>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</si>
  <si>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</si>
  <si>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</si>
  <si>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</si>
  <si>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</si>
  <si>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</si>
  <si>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</si>
  <si>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</si>
  <si>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</si>
  <si>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</si>
  <si>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</si>
  <si>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</si>
  <si>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</si>
  <si>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</si>
  <si>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</si>
  <si>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</si>
  <si>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</si>
  <si>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</si>
  <si>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</si>
  <si>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</si>
  <si>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</si>
  <si>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</si>
  <si>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</si>
  <si>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</si>
  <si>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</si>
  <si>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</si>
  <si>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</si>
  <si>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</si>
  <si>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</si>
  <si>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</si>
  <si>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</si>
  <si>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</si>
  <si>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</si>
  <si>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</si>
  <si>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</si>
  <si>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</si>
  <si>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</si>
  <si>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</si>
  <si>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</si>
  <si>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</si>
  <si>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</si>
  <si>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</si>
  <si>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</si>
  <si>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</si>
  <si>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</si>
  <si>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</si>
  <si>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</si>
  <si>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</si>
  <si>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</si>
  <si>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</si>
  <si>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</si>
  <si>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</si>
  <si>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</si>
  <si>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</si>
  <si>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</si>
  <si>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</si>
  <si>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</si>
  <si>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</si>
  <si>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</si>
  <si>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</si>
  <si>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</si>
  <si>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</si>
  <si>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</si>
  <si>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</si>
  <si>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</si>
  <si>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</si>
  <si>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</si>
  <si>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</si>
  <si>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</si>
  <si>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</si>
  <si>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</si>
  <si>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</si>
  <si>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</si>
  <si>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</si>
  <si>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</si>
  <si>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</si>
  <si>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</si>
  <si>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</si>
  <si>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</si>
  <si>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</si>
  <si>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</si>
  <si>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</si>
  <si>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</si>
  <si>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</si>
  <si>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</si>
  <si>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</si>
  <si>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</si>
  <si>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</si>
  <si>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</si>
  <si>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</si>
  <si>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</si>
  <si>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</si>
  <si>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</si>
  <si>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</si>
  <si>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</si>
  <si>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</si>
  <si>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</si>
  <si>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</si>
  <si>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</si>
  <si>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</si>
  <si>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</si>
  <si>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</si>
  <si>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</si>
  <si>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</si>
  <si>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</si>
  <si>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</si>
  <si>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</si>
  <si>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</si>
  <si>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</si>
  <si>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</si>
  <si>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</si>
  <si>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</si>
  <si>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</si>
  <si>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</si>
  <si>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</si>
  <si>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</si>
  <si>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</si>
  <si>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</si>
  <si>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</si>
  <si>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</si>
  <si>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</si>
  <si>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</si>
  <si>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</si>
  <si>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</si>
  <si>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</si>
  <si>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</si>
  <si>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</si>
  <si>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</si>
  <si>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</si>
  <si>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</si>
  <si>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</si>
  <si>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</si>
  <si>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</si>
  <si>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</si>
  <si>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</si>
  <si>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</si>
  <si>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</si>
  <si>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</si>
  <si>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</si>
  <si>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</si>
  <si>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</si>
  <si>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</si>
  <si>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</si>
  <si>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</si>
  <si>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</si>
  <si>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</si>
  <si>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</si>
  <si>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</si>
  <si>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</si>
  <si>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</si>
  <si>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</si>
  <si>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</si>
  <si>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</si>
  <si>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</si>
  <si>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</si>
  <si>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</si>
  <si>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</si>
  <si>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</si>
  <si>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</si>
  <si>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</si>
  <si>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</si>
  <si>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</si>
  <si>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</si>
  <si>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</si>
  <si>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</si>
  <si>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</si>
  <si>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</si>
  <si>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</si>
  <si>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</si>
  <si>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</si>
  <si>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</si>
  <si>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</si>
  <si>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</si>
  <si>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</si>
  <si>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</si>
  <si>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</si>
  <si>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</si>
  <si>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</si>
  <si>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</si>
  <si>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</si>
  <si>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</si>
  <si>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</si>
  <si>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</si>
  <si>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</si>
  <si>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</si>
  <si>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</si>
  <si>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</si>
  <si>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</si>
  <si>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</si>
  <si>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</si>
  <si>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</si>
  <si>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</si>
  <si>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</si>
  <si>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</si>
  <si>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</si>
  <si>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</si>
  <si>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</si>
  <si>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</si>
  <si>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</si>
  <si>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</si>
  <si>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</si>
  <si>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</si>
  <si>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</si>
  <si>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</si>
  <si>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</si>
  <si>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</si>
  <si>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</si>
  <si>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</si>
  <si>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</si>
  <si>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</si>
  <si>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</si>
  <si>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</si>
  <si>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</si>
  <si>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</si>
  <si>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</si>
  <si>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</si>
  <si>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</si>
  <si>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</si>
  <si>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</si>
  <si>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</si>
  <si>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</si>
  <si>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</si>
  <si>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</si>
  <si>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</si>
  <si>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</si>
  <si>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</si>
  <si>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</si>
  <si>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</si>
  <si>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</si>
  <si>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</si>
  <si>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</si>
  <si>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</si>
  <si>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</si>
  <si>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</si>
  <si>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</si>
  <si>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</si>
  <si>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</si>
  <si>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</si>
  <si>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</si>
  <si>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</si>
  <si>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</si>
  <si>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</si>
  <si>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</si>
  <si>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</si>
  <si>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</si>
  <si>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</si>
  <si>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</si>
  <si>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</si>
  <si>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</si>
  <si>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</si>
  <si>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</si>
  <si>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</si>
  <si>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</si>
  <si>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</si>
  <si>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</si>
  <si>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</si>
  <si>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</si>
  <si>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</si>
  <si>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</si>
  <si>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</si>
  <si>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</si>
  <si>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</si>
  <si>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</si>
  <si>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</si>
  <si>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</si>
  <si>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</si>
  <si>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</si>
  <si>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</si>
  <si>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</si>
  <si>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</si>
  <si>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</si>
  <si>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</si>
  <si>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</si>
  <si>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</si>
  <si>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</si>
  <si>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</si>
  <si>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</si>
  <si>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</si>
  <si>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</si>
  <si>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</si>
  <si>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</si>
  <si>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</si>
  <si>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</si>
  <si>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</si>
  <si>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</si>
  <si>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</si>
  <si>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</si>
  <si>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</si>
  <si>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</si>
  <si>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</si>
  <si>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</si>
  <si>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</si>
  <si>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</si>
  <si>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</si>
  <si>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</si>
  <si>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</si>
  <si>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</si>
  <si>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</si>
  <si>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</si>
  <si>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</si>
  <si>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</si>
  <si>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</si>
  <si>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</si>
  <si>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</si>
  <si>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</si>
  <si>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</si>
  <si>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</si>
  <si>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</si>
  <si>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</si>
  <si>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</si>
  <si>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</si>
  <si>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</si>
  <si>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</si>
  <si>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</si>
  <si>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</si>
  <si>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</si>
  <si>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</si>
  <si>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</si>
  <si>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</si>
  <si>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</si>
  <si>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</si>
  <si>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</si>
  <si>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</si>
  <si>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</si>
  <si>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</si>
  <si>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</si>
  <si>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</si>
  <si>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</si>
  <si>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</si>
  <si>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</si>
  <si>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</si>
  <si>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</si>
  <si>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</si>
  <si>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</si>
  <si>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</si>
  <si>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</si>
  <si>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</si>
  <si>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</si>
  <si>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</si>
  <si>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</si>
  <si>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</si>
  <si>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</si>
  <si>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</si>
  <si>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</si>
  <si>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</si>
  <si>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</si>
  <si>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</si>
  <si>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</si>
  <si>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</si>
  <si>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</si>
  <si>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</si>
  <si>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</si>
  <si>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</si>
  <si>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</si>
  <si>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</si>
  <si>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</si>
  <si>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</si>
  <si>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</si>
  <si>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</si>
  <si>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</si>
  <si>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</si>
  <si>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</si>
  <si>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</si>
  <si>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</si>
  <si>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</si>
  <si>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</si>
  <si>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</si>
  <si>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</si>
  <si>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</si>
  <si>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</si>
  <si>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</si>
  <si>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</si>
  <si>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</si>
  <si>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</si>
  <si>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</si>
  <si>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</si>
  <si>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</si>
  <si>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</si>
  <si>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</si>
  <si>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</si>
  <si>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</si>
  <si>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</si>
  <si>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</si>
  <si>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</si>
  <si>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</si>
  <si>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</si>
  <si>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</si>
  <si>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</si>
  <si>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</si>
  <si>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</si>
  <si>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</si>
  <si>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</si>
  <si>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</si>
  <si>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</si>
  <si>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</si>
  <si>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</si>
  <si>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</si>
  <si>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</si>
  <si>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</si>
  <si>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</si>
  <si>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</si>
  <si>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</si>
  <si>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</si>
  <si>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</si>
  <si>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</si>
  <si>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</si>
  <si>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</si>
  <si>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</si>
  <si>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</si>
  <si>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</si>
  <si>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</si>
  <si>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</si>
  <si>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</si>
  <si>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</si>
  <si>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</si>
  <si>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</si>
  <si>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</si>
  <si>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</si>
  <si>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</si>
  <si>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</si>
  <si>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</si>
  <si>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</si>
  <si>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</si>
  <si>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</si>
  <si>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</si>
  <si>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</si>
  <si>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</si>
  <si>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</si>
  <si>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</si>
  <si>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</si>
  <si>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</si>
  <si>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</si>
  <si>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</si>
  <si>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</si>
  <si>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</si>
  <si>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</si>
  <si>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</si>
  <si>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</si>
  <si>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</si>
  <si>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</si>
  <si>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</si>
  <si>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</si>
  <si>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</si>
  <si>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</si>
  <si>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</si>
  <si>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</si>
  <si>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</si>
  <si>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</si>
  <si>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</si>
  <si>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</si>
  <si>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</si>
  <si>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</si>
  <si>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</si>
  <si>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</si>
  <si>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</si>
  <si>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</si>
  <si>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</si>
  <si>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</si>
  <si>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</si>
  <si>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</si>
  <si>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</si>
  <si>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</si>
  <si>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</si>
  <si>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</si>
  <si>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</si>
  <si>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</si>
  <si>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</si>
  <si>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</si>
  <si>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</si>
  <si>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</si>
  <si>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</si>
  <si>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</si>
  <si>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</si>
  <si>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</si>
  <si>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</si>
  <si>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</si>
  <si>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</si>
  <si>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</si>
  <si>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</si>
  <si>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</si>
  <si>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</si>
  <si>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</si>
  <si>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</si>
  <si>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</si>
  <si>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</si>
  <si>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</si>
  <si>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</si>
  <si>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</si>
  <si>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</si>
  <si>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</si>
  <si>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</si>
  <si>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</si>
  <si>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</si>
  <si>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</si>
  <si>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</si>
  <si>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</si>
  <si>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</si>
  <si>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</si>
  <si>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</si>
  <si>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</si>
  <si>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</si>
  <si>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</si>
  <si>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</si>
  <si>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</si>
  <si>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</si>
  <si>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</si>
  <si>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</si>
  <si>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</si>
  <si>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</si>
  <si>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</si>
  <si>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</si>
  <si>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</si>
  <si>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</si>
  <si>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</si>
  <si>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</si>
  <si>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Cut-off Date: [31/03/17]</t>
  </si>
  <si>
    <t>For a soft bullet covered bond issued with 5 year remaining maturity and 1 year extended maturity (5+1), initial maturity is reported as 5 years and extended maturity as 6 years. For hard bullet covered bonds initial maturity and extended maturity is equal.</t>
  </si>
  <si>
    <t>x</t>
  </si>
  <si>
    <t>Storebrand Bank ASA</t>
  </si>
  <si>
    <t>Y</t>
  </si>
  <si>
    <t>Reporting Date: [05/05/17]</t>
  </si>
  <si>
    <t>Committed in EMTCN Programme</t>
  </si>
  <si>
    <t>Storebrand Boligkreditt have committed to a minimunm overcollateralization of 9,5% in the EMTCN Programme.</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</si>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</sst>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0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1706</v>
      </c>
      <c r="G9" s="7"/>
      <c r="H9" s="7"/>
      <c r="I9" s="7"/>
      <c r="J9" s="8"/>
    </row>
    <row r="10" spans="2:10" ht="21" x14ac:dyDescent="0.25">
      <c r="B10" s="6"/>
      <c r="C10" s="7"/>
      <c r="D10" s="7"/>
      <c r="E10" s="7"/>
      <c r="F10" s="13" t="s">
        <v>1701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82" t="s">
        <v>15</v>
      </c>
      <c r="E24" s="183" t="s">
        <v>16</v>
      </c>
      <c r="F24" s="183"/>
      <c r="G24" s="183"/>
      <c r="H24" s="183"/>
      <c r="I24" s="7"/>
      <c r="J24" s="8"/>
    </row>
    <row r="25" spans="2:10" x14ac:dyDescent="0.25">
      <c r="B25" s="6"/>
      <c r="C25" s="7"/>
      <c r="D25" s="7"/>
      <c r="E25" s="16"/>
      <c r="F25" s="16"/>
      <c r="G25" s="16"/>
      <c r="H25" s="7"/>
      <c r="I25" s="7"/>
      <c r="J25" s="8"/>
    </row>
    <row r="26" spans="2:10" x14ac:dyDescent="0.25">
      <c r="B26" s="6"/>
      <c r="C26" s="7"/>
      <c r="D26" s="182" t="s">
        <v>17</v>
      </c>
      <c r="E26" s="183"/>
      <c r="F26" s="183"/>
      <c r="G26" s="183"/>
      <c r="H26" s="183"/>
      <c r="I26" s="7"/>
      <c r="J26" s="8"/>
    </row>
    <row r="27" spans="2:10" x14ac:dyDescent="0.25">
      <c r="B27" s="6"/>
      <c r="C27" s="7"/>
      <c r="D27" s="17"/>
      <c r="E27" s="17"/>
      <c r="F27" s="17"/>
      <c r="G27" s="17"/>
      <c r="H27" s="17"/>
      <c r="I27" s="7"/>
      <c r="J27" s="8"/>
    </row>
    <row r="28" spans="2:10" x14ac:dyDescent="0.25">
      <c r="B28" s="6"/>
      <c r="C28" s="7"/>
      <c r="D28" s="182" t="s">
        <v>18</v>
      </c>
      <c r="E28" s="183" t="s">
        <v>16</v>
      </c>
      <c r="F28" s="183"/>
      <c r="G28" s="183"/>
      <c r="H28" s="183"/>
      <c r="I28" s="7"/>
      <c r="J28" s="8"/>
    </row>
    <row r="29" spans="2:10" x14ac:dyDescent="0.25">
      <c r="B29" s="6"/>
      <c r="C29" s="7"/>
      <c r="D29" s="17"/>
      <c r="E29" s="17"/>
      <c r="F29" s="17"/>
      <c r="G29" s="17"/>
      <c r="H29" s="17"/>
      <c r="I29" s="7"/>
      <c r="J29" s="8"/>
    </row>
    <row r="30" spans="2:10" x14ac:dyDescent="0.25">
      <c r="B30" s="6"/>
      <c r="C30" s="7"/>
      <c r="D30" s="182" t="s">
        <v>19</v>
      </c>
      <c r="E30" s="183" t="s">
        <v>16</v>
      </c>
      <c r="F30" s="183"/>
      <c r="G30" s="183"/>
      <c r="H30" s="183"/>
      <c r="I30" s="7"/>
      <c r="J30" s="8"/>
    </row>
    <row r="31" spans="2:10" x14ac:dyDescent="0.25">
      <c r="B31" s="6"/>
      <c r="C31" s="7"/>
      <c r="D31" s="17"/>
      <c r="E31" s="17"/>
      <c r="F31" s="17"/>
      <c r="G31" s="17"/>
      <c r="H31" s="17"/>
      <c r="I31" s="7"/>
      <c r="J31" s="8"/>
    </row>
    <row r="32" spans="2:10" x14ac:dyDescent="0.25">
      <c r="B32" s="6"/>
      <c r="C32" s="7"/>
      <c r="D32" s="182" t="s">
        <v>20</v>
      </c>
      <c r="E32" s="183" t="s">
        <v>16</v>
      </c>
      <c r="F32" s="183"/>
      <c r="G32" s="183"/>
      <c r="H32" s="183"/>
      <c r="I32" s="7"/>
      <c r="J32" s="8"/>
    </row>
    <row r="33" spans="2:10" x14ac:dyDescent="0.25">
      <c r="B33" s="6"/>
      <c r="C33" s="7"/>
      <c r="D33" s="16"/>
      <c r="E33" s="16"/>
      <c r="F33" s="16"/>
      <c r="G33" s="16"/>
      <c r="H33" s="16"/>
      <c r="I33" s="7"/>
      <c r="J33" s="8"/>
    </row>
    <row r="34" spans="2:10" x14ac:dyDescent="0.25">
      <c r="B34" s="6"/>
      <c r="C34" s="7"/>
      <c r="D34" s="182" t="s">
        <v>21</v>
      </c>
      <c r="E34" s="183" t="s">
        <v>16</v>
      </c>
      <c r="F34" s="183"/>
      <c r="G34" s="183"/>
      <c r="H34" s="183"/>
      <c r="I34" s="7"/>
      <c r="J34" s="8"/>
    </row>
    <row r="35" spans="2:10" x14ac:dyDescent="0.25">
      <c r="B35" s="6"/>
      <c r="C35" s="7"/>
      <c r="D35" s="7"/>
      <c r="E35" s="7"/>
      <c r="F35" s="7"/>
      <c r="G35" s="7"/>
      <c r="H35" s="7"/>
      <c r="I35" s="7"/>
      <c r="J35" s="8"/>
    </row>
    <row r="36" spans="2:10" x14ac:dyDescent="0.25">
      <c r="B36" s="6"/>
      <c r="C36" s="7"/>
      <c r="D36" s="180" t="s">
        <v>22</v>
      </c>
      <c r="E36" s="181"/>
      <c r="F36" s="181"/>
      <c r="G36" s="181"/>
      <c r="H36" s="181"/>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V26" sqref="V26"/>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198" t="s">
        <v>1682</v>
      </c>
      <c r="E2" s="198"/>
      <c r="F2" s="198"/>
      <c r="G2" s="198"/>
      <c r="H2" s="198"/>
      <c r="I2" s="198"/>
      <c r="J2" s="198"/>
      <c r="K2" s="198"/>
      <c r="L2" s="198"/>
      <c r="M2" s="198"/>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199" t="s">
        <v>1691</v>
      </c>
      <c r="E4" s="199"/>
      <c r="F4" s="199"/>
      <c r="G4" s="199"/>
      <c r="H4" s="199"/>
      <c r="I4" s="199"/>
      <c r="J4" s="199"/>
      <c r="K4" s="199"/>
      <c r="L4" s="199"/>
      <c r="M4" s="199"/>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00" t="s">
        <v>1685</v>
      </c>
      <c r="E11" s="201"/>
      <c r="F11" s="201"/>
      <c r="G11" s="201"/>
      <c r="H11" s="201"/>
      <c r="I11" s="202"/>
      <c r="J11" s="160">
        <f>'B1. HTT Mortgage Assets'!C15</f>
        <v>15268.0219676</v>
      </c>
      <c r="K11" s="160">
        <f>J11</f>
        <v>15268.0219676</v>
      </c>
      <c r="L11" s="160">
        <f>J11</f>
        <v>15268.0219676</v>
      </c>
      <c r="M11" s="160">
        <f>J11</f>
        <v>15268.0219676</v>
      </c>
      <c r="N11" s="151"/>
      <c r="O11" s="164"/>
    </row>
    <row r="12" spans="2:15" x14ac:dyDescent="0.25">
      <c r="C12" s="149"/>
      <c r="D12" s="203" t="s">
        <v>1686</v>
      </c>
      <c r="E12" s="204"/>
      <c r="F12" s="204"/>
      <c r="G12" s="204"/>
      <c r="H12" s="204"/>
      <c r="I12" s="205"/>
      <c r="J12" s="161">
        <f>'B1. HTT Mortgage Assets'!C219</f>
        <v>0.48194185467105227</v>
      </c>
      <c r="K12" s="161">
        <v>0.53642306982067456</v>
      </c>
      <c r="L12" s="161">
        <v>0.60347595354825878</v>
      </c>
      <c r="M12" s="161">
        <v>0.6896868040551557</v>
      </c>
      <c r="N12" s="151"/>
    </row>
    <row r="13" spans="2:15" x14ac:dyDescent="0.25">
      <c r="C13" s="149"/>
      <c r="D13" s="203" t="s">
        <v>1687</v>
      </c>
      <c r="E13" s="204"/>
      <c r="F13" s="204"/>
      <c r="G13" s="204"/>
      <c r="H13" s="204"/>
      <c r="I13" s="205"/>
      <c r="J13" s="162">
        <v>15576.491298470901</v>
      </c>
      <c r="K13" s="162">
        <v>15427.689162611699</v>
      </c>
      <c r="L13" s="162">
        <v>14943.9616333957</v>
      </c>
      <c r="M13" s="162">
        <v>14180.5996845441</v>
      </c>
      <c r="N13" s="151"/>
    </row>
    <row r="14" spans="2:15" x14ac:dyDescent="0.25">
      <c r="C14" s="149"/>
      <c r="D14" s="203" t="s">
        <v>1688</v>
      </c>
      <c r="E14" s="204"/>
      <c r="F14" s="204"/>
      <c r="G14" s="204"/>
      <c r="H14" s="204"/>
      <c r="I14" s="205"/>
      <c r="J14" s="162">
        <f>'A. HTT General'!C39</f>
        <v>12164</v>
      </c>
      <c r="K14" s="162">
        <f>J14</f>
        <v>12164</v>
      </c>
      <c r="L14" s="162">
        <f>J14</f>
        <v>12164</v>
      </c>
      <c r="M14" s="162">
        <f>J14</f>
        <v>12164</v>
      </c>
      <c r="N14" s="151"/>
    </row>
    <row r="15" spans="2:15" x14ac:dyDescent="0.25">
      <c r="C15" s="149"/>
      <c r="D15" s="203" t="s">
        <v>1689</v>
      </c>
      <c r="E15" s="204"/>
      <c r="F15" s="204"/>
      <c r="G15" s="204"/>
      <c r="H15" s="204"/>
      <c r="I15" s="205"/>
      <c r="J15" s="177">
        <f>J13/J14-1</f>
        <v>0.28054022512914334</v>
      </c>
      <c r="K15" s="177">
        <f t="shared" ref="K15:M15" si="0">K13/K14-1</f>
        <v>0.26830723138866319</v>
      </c>
      <c r="L15" s="177">
        <f t="shared" si="0"/>
        <v>0.22854008824364525</v>
      </c>
      <c r="M15" s="177">
        <f t="shared" si="0"/>
        <v>0.16578425555278686</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06"/>
      <c r="E20" s="196"/>
      <c r="F20" s="196"/>
      <c r="G20" s="196"/>
      <c r="H20" s="196"/>
      <c r="I20" s="196"/>
      <c r="J20" s="196"/>
      <c r="K20" s="196"/>
      <c r="L20" s="196"/>
      <c r="M20" s="197"/>
      <c r="N20" s="151"/>
    </row>
    <row r="21" spans="3:14" x14ac:dyDescent="0.25">
      <c r="C21" s="149"/>
      <c r="D21" s="207"/>
      <c r="E21" s="196"/>
      <c r="F21" s="196"/>
      <c r="G21" s="196"/>
      <c r="H21" s="196"/>
      <c r="I21" s="196"/>
      <c r="J21" s="196"/>
      <c r="K21" s="196"/>
      <c r="L21" s="196"/>
      <c r="M21" s="197"/>
      <c r="N21" s="151"/>
    </row>
    <row r="22" spans="3:14" x14ac:dyDescent="0.25">
      <c r="C22" s="149"/>
      <c r="D22" s="195"/>
      <c r="E22" s="196"/>
      <c r="F22" s="196"/>
      <c r="G22" s="196"/>
      <c r="H22" s="196"/>
      <c r="I22" s="196"/>
      <c r="J22" s="196"/>
      <c r="K22" s="196"/>
      <c r="L22" s="196"/>
      <c r="M22" s="197"/>
      <c r="N22" s="151"/>
    </row>
    <row r="23" spans="3:14" x14ac:dyDescent="0.25">
      <c r="C23" s="149"/>
      <c r="D23" s="195"/>
      <c r="E23" s="196"/>
      <c r="F23" s="196"/>
      <c r="G23" s="196"/>
      <c r="H23" s="196"/>
      <c r="I23" s="196"/>
      <c r="J23" s="196"/>
      <c r="K23" s="196"/>
      <c r="L23" s="196"/>
      <c r="M23" s="197"/>
      <c r="N23" s="151"/>
    </row>
    <row r="24" spans="3:14" x14ac:dyDescent="0.25">
      <c r="C24" s="149"/>
      <c r="D24" s="192"/>
      <c r="E24" s="193"/>
      <c r="F24" s="193"/>
      <c r="G24" s="193"/>
      <c r="H24" s="193"/>
      <c r="I24" s="193"/>
      <c r="J24" s="193"/>
      <c r="K24" s="193"/>
      <c r="L24" s="193"/>
      <c r="M24" s="194"/>
      <c r="N24" s="151"/>
    </row>
    <row r="25" spans="3:14" x14ac:dyDescent="0.25">
      <c r="C25" s="149"/>
      <c r="D25" s="192"/>
      <c r="E25" s="193"/>
      <c r="F25" s="193"/>
      <c r="G25" s="193"/>
      <c r="H25" s="193"/>
      <c r="I25" s="193"/>
      <c r="J25" s="193"/>
      <c r="K25" s="193"/>
      <c r="L25" s="193"/>
      <c r="M25" s="194"/>
      <c r="N25" s="151"/>
    </row>
    <row r="26" spans="3:14" x14ac:dyDescent="0.25">
      <c r="C26" s="149"/>
      <c r="D26" s="195"/>
      <c r="E26" s="196"/>
      <c r="F26" s="196"/>
      <c r="G26" s="196"/>
      <c r="H26" s="196"/>
      <c r="I26" s="196"/>
      <c r="J26" s="196"/>
      <c r="K26" s="196"/>
      <c r="L26" s="196"/>
      <c r="M26" s="197"/>
      <c r="N26" s="151"/>
    </row>
    <row r="27" spans="3:14" x14ac:dyDescent="0.25">
      <c r="C27" s="149"/>
      <c r="D27" s="195"/>
      <c r="E27" s="196"/>
      <c r="F27" s="196"/>
      <c r="G27" s="196"/>
      <c r="H27" s="196"/>
      <c r="I27" s="196"/>
      <c r="J27" s="196"/>
      <c r="K27" s="196"/>
      <c r="L27" s="196"/>
      <c r="M27" s="197"/>
      <c r="N27" s="151"/>
    </row>
    <row r="28" spans="3:14" x14ac:dyDescent="0.25">
      <c r="C28" s="149"/>
      <c r="D28" s="192"/>
      <c r="E28" s="193"/>
      <c r="F28" s="193"/>
      <c r="G28" s="193"/>
      <c r="H28" s="193"/>
      <c r="I28" s="193"/>
      <c r="J28" s="193"/>
      <c r="K28" s="193"/>
      <c r="L28" s="193"/>
      <c r="M28" s="194"/>
      <c r="N28" s="151"/>
    </row>
    <row r="29" spans="3:14" x14ac:dyDescent="0.25">
      <c r="C29" s="149"/>
      <c r="D29" s="192"/>
      <c r="E29" s="193"/>
      <c r="F29" s="193"/>
      <c r="G29" s="193"/>
      <c r="H29" s="193"/>
      <c r="I29" s="193"/>
      <c r="J29" s="193"/>
      <c r="K29" s="193"/>
      <c r="L29" s="193"/>
      <c r="M29" s="194"/>
      <c r="N29" s="151"/>
    </row>
    <row r="30" spans="3:14" x14ac:dyDescent="0.25">
      <c r="C30" s="149"/>
      <c r="D30" s="192"/>
      <c r="E30" s="193"/>
      <c r="F30" s="193"/>
      <c r="G30" s="193"/>
      <c r="H30" s="193"/>
      <c r="I30" s="193"/>
      <c r="J30" s="193"/>
      <c r="K30" s="193"/>
      <c r="L30" s="193"/>
      <c r="M30" s="194"/>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186"/>
      <c r="D33" s="187"/>
      <c r="E33" s="187"/>
      <c r="F33" s="187"/>
      <c r="G33" s="187"/>
      <c r="H33" s="187"/>
      <c r="I33" s="187"/>
      <c r="J33" s="187"/>
      <c r="K33" s="187"/>
      <c r="L33" s="187"/>
      <c r="M33" s="187"/>
      <c r="N33" s="188"/>
    </row>
    <row r="34" spans="3:14" x14ac:dyDescent="0.25">
      <c r="C34" s="186"/>
      <c r="D34" s="187"/>
      <c r="E34" s="187"/>
      <c r="F34" s="187"/>
      <c r="G34" s="187"/>
      <c r="H34" s="187"/>
      <c r="I34" s="187"/>
      <c r="J34" s="187"/>
      <c r="K34" s="187"/>
      <c r="L34" s="187"/>
      <c r="M34" s="187"/>
      <c r="N34" s="188"/>
    </row>
    <row r="35" spans="3:14" x14ac:dyDescent="0.25">
      <c r="C35" s="186"/>
      <c r="D35" s="187"/>
      <c r="E35" s="187"/>
      <c r="F35" s="187"/>
      <c r="G35" s="187"/>
      <c r="H35" s="187"/>
      <c r="I35" s="187"/>
      <c r="J35" s="187"/>
      <c r="K35" s="187"/>
      <c r="L35" s="187"/>
      <c r="M35" s="187"/>
      <c r="N35" s="188"/>
    </row>
    <row r="36" spans="3:14" ht="15.75" thickBot="1" x14ac:dyDescent="0.3">
      <c r="C36" s="189"/>
      <c r="D36" s="190"/>
      <c r="E36" s="190"/>
      <c r="F36" s="190"/>
      <c r="G36" s="190"/>
      <c r="H36" s="190"/>
      <c r="I36" s="190"/>
      <c r="J36" s="190"/>
      <c r="K36" s="190"/>
      <c r="L36" s="190"/>
      <c r="M36" s="190"/>
      <c r="N36" s="191"/>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4" t="s">
        <v>45</v>
      </c>
      <c r="B1" s="185"/>
      <c r="C1" s="185"/>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1704</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42825</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1705</v>
      </c>
      <c r="D27" s="83"/>
      <c r="E27" s="83"/>
      <c r="F27" s="83"/>
      <c r="H27" s="64"/>
      <c r="L27" s="64"/>
      <c r="M27" s="64"/>
    </row>
    <row r="28" spans="1:13" x14ac:dyDescent="0.25">
      <c r="A28" s="66" t="s">
        <v>114</v>
      </c>
      <c r="B28" s="82" t="s">
        <v>115</v>
      </c>
      <c r="C28" s="66" t="s">
        <v>1705</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70">
        <f>C58</f>
        <v>15618.768592599999</v>
      </c>
      <c r="F38" s="83"/>
      <c r="H38" s="64"/>
      <c r="L38" s="64"/>
      <c r="M38" s="64"/>
    </row>
    <row r="39" spans="1:13" x14ac:dyDescent="0.25">
      <c r="A39" s="66" t="s">
        <v>126</v>
      </c>
      <c r="B39" s="83" t="s">
        <v>127</v>
      </c>
      <c r="C39" s="167">
        <v>12164</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0.28401583299901345</v>
      </c>
      <c r="F45" s="179">
        <v>9.5000000000000001E-2</v>
      </c>
      <c r="G45" s="66" t="s">
        <v>1707</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1">
        <v>15268.0219676</v>
      </c>
      <c r="E53" s="91"/>
      <c r="F53" s="92">
        <f>IF($C$58=0,"",IF(C53="[for completion]","",C53/$C$58))</f>
        <v>0.9775432600258781</v>
      </c>
      <c r="G53" s="92"/>
      <c r="H53" s="64"/>
      <c r="L53" s="64"/>
      <c r="M53" s="64"/>
    </row>
    <row r="54" spans="1:13" x14ac:dyDescent="0.25">
      <c r="A54" s="66" t="s">
        <v>152</v>
      </c>
      <c r="B54" s="83" t="s">
        <v>153</v>
      </c>
      <c r="C54" s="169">
        <v>0</v>
      </c>
      <c r="E54" s="91"/>
      <c r="F54" s="92">
        <f>IF($C$58=0,"",IF(C54="[for completion]","",C54/$C$58))</f>
        <v>0</v>
      </c>
      <c r="G54" s="92"/>
      <c r="H54" s="64"/>
      <c r="L54" s="64"/>
      <c r="M54" s="64"/>
    </row>
    <row r="55" spans="1:13" x14ac:dyDescent="0.25">
      <c r="A55" s="66" t="s">
        <v>154</v>
      </c>
      <c r="B55" s="83" t="s">
        <v>155</v>
      </c>
      <c r="C55" s="169">
        <v>0</v>
      </c>
      <c r="E55" s="91"/>
      <c r="F55" s="92">
        <f>IF($C$58=0,"",IF(C55="[for completion]","",C55/$C$58))</f>
        <v>0</v>
      </c>
      <c r="G55" s="92"/>
      <c r="H55" s="64"/>
      <c r="L55" s="64"/>
      <c r="M55" s="64"/>
    </row>
    <row r="56" spans="1:13" x14ac:dyDescent="0.25">
      <c r="A56" s="66" t="s">
        <v>156</v>
      </c>
      <c r="B56" s="83" t="s">
        <v>157</v>
      </c>
      <c r="C56" s="171">
        <v>250.74662499999999</v>
      </c>
      <c r="E56" s="91"/>
      <c r="F56" s="92">
        <f>IF($C$58=0,"",IF(C56="[for completion]","",C56/$C$58))</f>
        <v>1.6054186571328101E-2</v>
      </c>
      <c r="G56" s="92"/>
      <c r="H56" s="64"/>
      <c r="L56" s="64"/>
      <c r="M56" s="64"/>
    </row>
    <row r="57" spans="1:13" x14ac:dyDescent="0.25">
      <c r="A57" s="66" t="s">
        <v>158</v>
      </c>
      <c r="B57" s="66" t="s">
        <v>159</v>
      </c>
      <c r="C57" s="169">
        <v>100</v>
      </c>
      <c r="E57" s="91"/>
      <c r="F57" s="92">
        <f>IF($C$58=0,"",IF(C57="[for completion]","",C57/$C$58))</f>
        <v>6.4025534027937966E-3</v>
      </c>
      <c r="G57" s="92"/>
      <c r="H57" s="64"/>
      <c r="L57" s="64"/>
      <c r="M57" s="64"/>
    </row>
    <row r="58" spans="1:13" x14ac:dyDescent="0.25">
      <c r="A58" s="66" t="s">
        <v>160</v>
      </c>
      <c r="B58" s="93" t="s">
        <v>161</v>
      </c>
      <c r="C58" s="91">
        <f>SUM(C53:C57)</f>
        <v>15618.768592599999</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2">
        <v>19.471911485393903</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1">
        <v>204.86473786999994</v>
      </c>
      <c r="D70" s="66" t="s">
        <v>1425</v>
      </c>
      <c r="E70" s="62"/>
      <c r="F70" s="92">
        <f t="shared" ref="F70:F76" si="1">IF($C$77=0,"",IF(C70="[for completion]","",C70/$C$77))</f>
        <v>1.3417896457362952E-2</v>
      </c>
      <c r="G70" s="92" t="str">
        <f>IF($D$77=0,"",IF(D70="[Mark as ND1 if not relevant]","",D70/$D$77))</f>
        <v/>
      </c>
      <c r="H70" s="64"/>
      <c r="L70" s="64"/>
      <c r="M70" s="64"/>
    </row>
    <row r="71" spans="1:13" x14ac:dyDescent="0.25">
      <c r="A71" s="66" t="s">
        <v>177</v>
      </c>
      <c r="B71" s="62" t="s">
        <v>178</v>
      </c>
      <c r="C71" s="171">
        <v>473.43707522000011</v>
      </c>
      <c r="D71" s="66" t="s">
        <v>1425</v>
      </c>
      <c r="E71" s="62"/>
      <c r="F71" s="92">
        <f t="shared" si="1"/>
        <v>3.1008409355492948E-2</v>
      </c>
      <c r="G71" s="92" t="str">
        <f t="shared" ref="G71:G76" si="2">IF($D$77=0,"",IF(D71="[Mark as ND1 if not relevant]","",D71/$D$77))</f>
        <v/>
      </c>
      <c r="H71" s="64"/>
      <c r="L71" s="64"/>
      <c r="M71" s="64"/>
    </row>
    <row r="72" spans="1:13" x14ac:dyDescent="0.25">
      <c r="A72" s="66" t="s">
        <v>179</v>
      </c>
      <c r="B72" s="62" t="s">
        <v>180</v>
      </c>
      <c r="C72" s="171">
        <v>216.39874709000003</v>
      </c>
      <c r="D72" s="66" t="s">
        <v>1425</v>
      </c>
      <c r="E72" s="62"/>
      <c r="F72" s="92">
        <f t="shared" si="1"/>
        <v>1.4173332180764201E-2</v>
      </c>
      <c r="G72" s="92" t="str">
        <f t="shared" si="2"/>
        <v/>
      </c>
      <c r="H72" s="64"/>
      <c r="L72" s="64"/>
      <c r="M72" s="64"/>
    </row>
    <row r="73" spans="1:13" x14ac:dyDescent="0.25">
      <c r="A73" s="66" t="s">
        <v>181</v>
      </c>
      <c r="B73" s="62" t="s">
        <v>182</v>
      </c>
      <c r="C73" s="171">
        <v>263.2323184600005</v>
      </c>
      <c r="D73" s="66" t="s">
        <v>1425</v>
      </c>
      <c r="E73" s="62"/>
      <c r="F73" s="92">
        <f t="shared" si="1"/>
        <v>1.724076105068495E-2</v>
      </c>
      <c r="G73" s="92" t="str">
        <f t="shared" si="2"/>
        <v/>
      </c>
      <c r="H73" s="64"/>
      <c r="L73" s="64"/>
      <c r="M73" s="64"/>
    </row>
    <row r="74" spans="1:13" x14ac:dyDescent="0.25">
      <c r="A74" s="66" t="s">
        <v>183</v>
      </c>
      <c r="B74" s="62" t="s">
        <v>184</v>
      </c>
      <c r="C74" s="171">
        <v>499.80264968000029</v>
      </c>
      <c r="D74" s="66" t="s">
        <v>1425</v>
      </c>
      <c r="E74" s="62"/>
      <c r="F74" s="92">
        <f t="shared" si="1"/>
        <v>3.2735258748030502E-2</v>
      </c>
      <c r="G74" s="92" t="str">
        <f t="shared" si="2"/>
        <v/>
      </c>
      <c r="H74" s="64"/>
      <c r="L74" s="64"/>
      <c r="M74" s="64"/>
    </row>
    <row r="75" spans="1:13" x14ac:dyDescent="0.25">
      <c r="A75" s="66" t="s">
        <v>185</v>
      </c>
      <c r="B75" s="62" t="s">
        <v>186</v>
      </c>
      <c r="C75" s="171">
        <v>2707.4222140500033</v>
      </c>
      <c r="D75" s="66" t="s">
        <v>1425</v>
      </c>
      <c r="E75" s="62"/>
      <c r="F75" s="92">
        <f t="shared" si="1"/>
        <v>0.17732632424785436</v>
      </c>
      <c r="G75" s="92" t="str">
        <f t="shared" si="2"/>
        <v/>
      </c>
      <c r="H75" s="64"/>
      <c r="L75" s="64"/>
      <c r="M75" s="64"/>
    </row>
    <row r="76" spans="1:13" x14ac:dyDescent="0.25">
      <c r="A76" s="66" t="s">
        <v>187</v>
      </c>
      <c r="B76" s="62" t="s">
        <v>188</v>
      </c>
      <c r="C76" s="171">
        <v>10902.864225230011</v>
      </c>
      <c r="D76" s="66" t="s">
        <v>1425</v>
      </c>
      <c r="E76" s="62"/>
      <c r="F76" s="92">
        <f t="shared" si="1"/>
        <v>0.71409801795981009</v>
      </c>
      <c r="G76" s="92" t="str">
        <f t="shared" si="2"/>
        <v/>
      </c>
      <c r="H76" s="64"/>
      <c r="L76" s="64"/>
      <c r="M76" s="64"/>
    </row>
    <row r="77" spans="1:13" x14ac:dyDescent="0.25">
      <c r="A77" s="66" t="s">
        <v>189</v>
      </c>
      <c r="B77" s="100" t="s">
        <v>161</v>
      </c>
      <c r="C77" s="91">
        <f>SUM(C70:C76)</f>
        <v>15268.021967600014</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68">
        <v>3.1328630102248618</v>
      </c>
      <c r="D89" s="168">
        <v>4.1315134082561027</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9">
        <v>874</v>
      </c>
      <c r="D93" s="66">
        <v>0</v>
      </c>
      <c r="E93" s="62"/>
      <c r="F93" s="92">
        <f>IF($C$100=0,"",IF(C93="[for completion]","",C93/$C$100))</f>
        <v>7.1851364682670171E-2</v>
      </c>
      <c r="G93" s="92">
        <f>IF($D$100=0,"",IF(D93="[Mark as ND1 if not relevant]","",D93/$D$100))</f>
        <v>0</v>
      </c>
      <c r="H93" s="64"/>
      <c r="L93" s="64"/>
      <c r="M93" s="64"/>
    </row>
    <row r="94" spans="1:13" x14ac:dyDescent="0.25">
      <c r="A94" s="66" t="s">
        <v>211</v>
      </c>
      <c r="B94" s="62" t="s">
        <v>178</v>
      </c>
      <c r="C94" s="169">
        <v>2540</v>
      </c>
      <c r="D94" s="169">
        <v>874</v>
      </c>
      <c r="E94" s="62"/>
      <c r="F94" s="92">
        <f t="shared" ref="F94:F110" si="5">IF($C$100=0,"",IF(C94="[for completion]","",C94/$C$100))</f>
        <v>0.20881289049654719</v>
      </c>
      <c r="G94" s="92">
        <f t="shared" ref="G94:G99" si="6">IF($D$100=0,"",IF(D94="[Mark as ND1 if not relevant]","",D94/$D$100))</f>
        <v>7.1851364682670171E-2</v>
      </c>
      <c r="H94" s="64"/>
      <c r="L94" s="64"/>
      <c r="M94" s="64"/>
    </row>
    <row r="95" spans="1:13" x14ac:dyDescent="0.25">
      <c r="A95" s="66" t="s">
        <v>212</v>
      </c>
      <c r="B95" s="62" t="s">
        <v>180</v>
      </c>
      <c r="C95" s="169">
        <v>1250</v>
      </c>
      <c r="D95" s="169">
        <v>2540</v>
      </c>
      <c r="E95" s="62"/>
      <c r="F95" s="92">
        <f t="shared" si="5"/>
        <v>0.10276224926011181</v>
      </c>
      <c r="G95" s="92">
        <f t="shared" si="6"/>
        <v>0.20881289049654719</v>
      </c>
      <c r="H95" s="64"/>
      <c r="L95" s="64"/>
      <c r="M95" s="64"/>
    </row>
    <row r="96" spans="1:13" x14ac:dyDescent="0.25">
      <c r="A96" s="66" t="s">
        <v>213</v>
      </c>
      <c r="B96" s="62" t="s">
        <v>182</v>
      </c>
      <c r="C96" s="169">
        <v>2500</v>
      </c>
      <c r="D96" s="169">
        <v>1250</v>
      </c>
      <c r="E96" s="62"/>
      <c r="F96" s="92">
        <f t="shared" si="5"/>
        <v>0.20552449852022361</v>
      </c>
      <c r="G96" s="92">
        <f t="shared" si="6"/>
        <v>0.10276224926011181</v>
      </c>
      <c r="H96" s="64"/>
      <c r="L96" s="64"/>
      <c r="M96" s="64"/>
    </row>
    <row r="97" spans="1:14" x14ac:dyDescent="0.25">
      <c r="A97" s="66" t="s">
        <v>214</v>
      </c>
      <c r="B97" s="62" t="s">
        <v>184</v>
      </c>
      <c r="C97" s="169">
        <v>2500</v>
      </c>
      <c r="D97" s="169">
        <v>2500</v>
      </c>
      <c r="E97" s="62"/>
      <c r="F97" s="92">
        <f t="shared" si="5"/>
        <v>0.20552449852022361</v>
      </c>
      <c r="G97" s="92">
        <f t="shared" si="6"/>
        <v>0.20552449852022361</v>
      </c>
      <c r="H97" s="64"/>
      <c r="L97" s="64"/>
      <c r="M97" s="64"/>
    </row>
    <row r="98" spans="1:14" x14ac:dyDescent="0.25">
      <c r="A98" s="66" t="s">
        <v>215</v>
      </c>
      <c r="B98" s="62" t="s">
        <v>186</v>
      </c>
      <c r="C98" s="169">
        <v>2500</v>
      </c>
      <c r="D98" s="169">
        <v>5000</v>
      </c>
      <c r="E98" s="62"/>
      <c r="F98" s="92">
        <f t="shared" si="5"/>
        <v>0.20552449852022361</v>
      </c>
      <c r="G98" s="92">
        <f t="shared" si="6"/>
        <v>0.41104899704044723</v>
      </c>
      <c r="H98" s="64"/>
      <c r="L98" s="64"/>
      <c r="M98" s="64"/>
    </row>
    <row r="99" spans="1:14" x14ac:dyDescent="0.25">
      <c r="A99" s="66" t="s">
        <v>216</v>
      </c>
      <c r="B99" s="62" t="s">
        <v>188</v>
      </c>
      <c r="C99" s="169">
        <v>0</v>
      </c>
      <c r="D99" s="169">
        <v>0</v>
      </c>
      <c r="E99" s="62"/>
      <c r="F99" s="92">
        <f t="shared" si="5"/>
        <v>0</v>
      </c>
      <c r="G99" s="92">
        <f t="shared" si="6"/>
        <v>0</v>
      </c>
      <c r="H99" s="64"/>
      <c r="L99" s="64"/>
      <c r="M99" s="64"/>
    </row>
    <row r="100" spans="1:14" x14ac:dyDescent="0.25">
      <c r="A100" s="66" t="s">
        <v>217</v>
      </c>
      <c r="B100" s="100" t="s">
        <v>161</v>
      </c>
      <c r="C100" s="91">
        <f>SUM(C93:C99)</f>
        <v>12164</v>
      </c>
      <c r="D100" s="91">
        <f>SUM(D93:D99)</f>
        <v>12164</v>
      </c>
      <c r="E100" s="83"/>
      <c r="F100" s="94">
        <f>SUM(F93:F99)</f>
        <v>0.99999999999999989</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7">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7"/>
        <v>0</v>
      </c>
      <c r="H102" s="64"/>
      <c r="L102" s="64"/>
      <c r="M102" s="64"/>
    </row>
    <row r="103" spans="1:14" hidden="1" outlineLevel="1" x14ac:dyDescent="0.25">
      <c r="A103" s="66" t="s">
        <v>220</v>
      </c>
      <c r="B103" s="101" t="s">
        <v>195</v>
      </c>
      <c r="C103" s="91"/>
      <c r="D103" s="91"/>
      <c r="E103" s="83"/>
      <c r="F103" s="92">
        <f t="shared" si="5"/>
        <v>0</v>
      </c>
      <c r="G103" s="92">
        <f t="shared" si="7"/>
        <v>0</v>
      </c>
      <c r="H103" s="64"/>
      <c r="L103" s="64"/>
      <c r="M103" s="64"/>
    </row>
    <row r="104" spans="1:14" hidden="1" outlineLevel="1" x14ac:dyDescent="0.25">
      <c r="A104" s="66" t="s">
        <v>221</v>
      </c>
      <c r="B104" s="101" t="s">
        <v>197</v>
      </c>
      <c r="C104" s="91"/>
      <c r="D104" s="91"/>
      <c r="E104" s="83"/>
      <c r="F104" s="92">
        <f t="shared" si="5"/>
        <v>0</v>
      </c>
      <c r="G104" s="92">
        <f t="shared" si="7"/>
        <v>0</v>
      </c>
      <c r="H104" s="64"/>
      <c r="L104" s="64"/>
      <c r="M104" s="64"/>
    </row>
    <row r="105" spans="1:14" hidden="1" outlineLevel="1" x14ac:dyDescent="0.25">
      <c r="A105" s="66" t="s">
        <v>222</v>
      </c>
      <c r="B105" s="101" t="s">
        <v>199</v>
      </c>
      <c r="C105" s="91"/>
      <c r="D105" s="91"/>
      <c r="E105" s="83"/>
      <c r="F105" s="92">
        <f t="shared" si="5"/>
        <v>0</v>
      </c>
      <c r="G105" s="92">
        <f t="shared" si="7"/>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7"/>
        <v>0</v>
      </c>
      <c r="H108" s="64"/>
      <c r="L108" s="64"/>
      <c r="M108" s="64"/>
    </row>
    <row r="109" spans="1:14" hidden="1" outlineLevel="1" x14ac:dyDescent="0.25">
      <c r="A109" s="66" t="s">
        <v>226</v>
      </c>
      <c r="B109" s="101"/>
      <c r="C109" s="91"/>
      <c r="D109" s="91"/>
      <c r="E109" s="83"/>
      <c r="F109" s="92">
        <f t="shared" si="5"/>
        <v>0</v>
      </c>
      <c r="G109" s="92">
        <f t="shared" si="7"/>
        <v>0</v>
      </c>
      <c r="H109" s="64"/>
      <c r="L109" s="64"/>
      <c r="M109" s="64"/>
    </row>
    <row r="110" spans="1:14" hidden="1" outlineLevel="1" x14ac:dyDescent="0.25">
      <c r="A110" s="66" t="s">
        <v>227</v>
      </c>
      <c r="B110" s="101"/>
      <c r="C110" s="91"/>
      <c r="D110" s="91"/>
      <c r="E110" s="83"/>
      <c r="F110" s="92">
        <f t="shared" si="5"/>
        <v>0</v>
      </c>
      <c r="G110" s="92">
        <f t="shared" si="7"/>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8">IF($C$127=0,"",IF(C112="[for completion]","",C112/$C$127))</f>
        <v>0</v>
      </c>
      <c r="G112" s="92">
        <f t="shared" ref="G112:G123" si="9">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8"/>
        <v>0</v>
      </c>
      <c r="G113" s="92">
        <f t="shared" si="9"/>
        <v>0</v>
      </c>
      <c r="H113" s="64"/>
      <c r="I113" s="66"/>
      <c r="J113" s="66"/>
      <c r="K113" s="66"/>
      <c r="L113" s="64"/>
      <c r="M113" s="64"/>
      <c r="N113" s="64"/>
    </row>
    <row r="114" spans="1:14" s="102" customFormat="1" x14ac:dyDescent="0.25">
      <c r="A114" s="66" t="s">
        <v>237</v>
      </c>
      <c r="B114" s="83" t="s">
        <v>238</v>
      </c>
      <c r="C114" s="66"/>
      <c r="D114" s="66"/>
      <c r="E114" s="92"/>
      <c r="F114" s="92">
        <f t="shared" si="8"/>
        <v>0</v>
      </c>
      <c r="G114" s="92">
        <f t="shared" si="9"/>
        <v>0</v>
      </c>
      <c r="H114" s="64"/>
      <c r="I114" s="66"/>
      <c r="J114" s="66"/>
      <c r="K114" s="66"/>
      <c r="L114" s="64"/>
      <c r="M114" s="64"/>
      <c r="N114" s="64"/>
    </row>
    <row r="115" spans="1:14" s="102" customFormat="1" x14ac:dyDescent="0.25">
      <c r="A115" s="66" t="s">
        <v>239</v>
      </c>
      <c r="B115" s="83" t="s">
        <v>240</v>
      </c>
      <c r="C115" s="169">
        <f>C58</f>
        <v>15618.768592599999</v>
      </c>
      <c r="D115" s="169">
        <f>C115</f>
        <v>15618.768592599999</v>
      </c>
      <c r="E115" s="92"/>
      <c r="F115" s="92">
        <f t="shared" si="8"/>
        <v>1</v>
      </c>
      <c r="G115" s="92">
        <f t="shared" si="9"/>
        <v>1</v>
      </c>
      <c r="H115" s="64"/>
      <c r="I115" s="66"/>
      <c r="J115" s="66"/>
      <c r="K115" s="66"/>
      <c r="L115" s="64"/>
      <c r="M115" s="64"/>
      <c r="N115" s="64"/>
    </row>
    <row r="116" spans="1:14" s="102" customFormat="1" x14ac:dyDescent="0.25">
      <c r="A116" s="66" t="s">
        <v>241</v>
      </c>
      <c r="B116" s="83" t="s">
        <v>242</v>
      </c>
      <c r="C116" s="66"/>
      <c r="D116" s="66"/>
      <c r="E116" s="92"/>
      <c r="F116" s="92">
        <f t="shared" si="8"/>
        <v>0</v>
      </c>
      <c r="G116" s="92">
        <f t="shared" si="9"/>
        <v>0</v>
      </c>
      <c r="H116" s="64"/>
      <c r="I116" s="66"/>
      <c r="J116" s="66"/>
      <c r="K116" s="66"/>
      <c r="L116" s="64"/>
      <c r="M116" s="64"/>
      <c r="N116" s="64"/>
    </row>
    <row r="117" spans="1:14" s="102" customFormat="1" x14ac:dyDescent="0.25">
      <c r="A117" s="66" t="s">
        <v>243</v>
      </c>
      <c r="B117" s="83" t="s">
        <v>244</v>
      </c>
      <c r="C117" s="66"/>
      <c r="D117" s="66"/>
      <c r="E117" s="83"/>
      <c r="F117" s="92">
        <f t="shared" si="8"/>
        <v>0</v>
      </c>
      <c r="G117" s="92">
        <f t="shared" si="9"/>
        <v>0</v>
      </c>
      <c r="H117" s="64"/>
      <c r="I117" s="66"/>
      <c r="J117" s="66"/>
      <c r="K117" s="66"/>
      <c r="L117" s="64"/>
      <c r="M117" s="64"/>
      <c r="N117" s="64"/>
    </row>
    <row r="118" spans="1:14" x14ac:dyDescent="0.25">
      <c r="A118" s="66" t="s">
        <v>245</v>
      </c>
      <c r="B118" s="83" t="s">
        <v>246</v>
      </c>
      <c r="E118" s="83"/>
      <c r="F118" s="92">
        <f t="shared" si="8"/>
        <v>0</v>
      </c>
      <c r="G118" s="92">
        <f t="shared" si="9"/>
        <v>0</v>
      </c>
      <c r="H118" s="64"/>
      <c r="L118" s="64"/>
      <c r="M118" s="64"/>
    </row>
    <row r="119" spans="1:14" x14ac:dyDescent="0.25">
      <c r="A119" s="66" t="s">
        <v>247</v>
      </c>
      <c r="B119" s="83" t="s">
        <v>248</v>
      </c>
      <c r="E119" s="83"/>
      <c r="F119" s="92">
        <f t="shared" si="8"/>
        <v>0</v>
      </c>
      <c r="G119" s="92">
        <f t="shared" si="9"/>
        <v>0</v>
      </c>
      <c r="H119" s="64"/>
      <c r="L119" s="64"/>
      <c r="M119" s="64"/>
    </row>
    <row r="120" spans="1:14" x14ac:dyDescent="0.25">
      <c r="A120" s="66" t="s">
        <v>249</v>
      </c>
      <c r="B120" s="83" t="s">
        <v>250</v>
      </c>
      <c r="E120" s="83"/>
      <c r="F120" s="92">
        <f t="shared" si="8"/>
        <v>0</v>
      </c>
      <c r="G120" s="92">
        <f t="shared" si="9"/>
        <v>0</v>
      </c>
      <c r="H120" s="64"/>
      <c r="L120" s="64"/>
      <c r="M120" s="64"/>
    </row>
    <row r="121" spans="1:14" x14ac:dyDescent="0.25">
      <c r="A121" s="66" t="s">
        <v>251</v>
      </c>
      <c r="B121" s="83" t="s">
        <v>252</v>
      </c>
      <c r="E121" s="83"/>
      <c r="F121" s="92">
        <f t="shared" si="8"/>
        <v>0</v>
      </c>
      <c r="G121" s="92">
        <f t="shared" si="9"/>
        <v>0</v>
      </c>
      <c r="H121" s="64"/>
      <c r="L121" s="64"/>
      <c r="M121" s="64"/>
    </row>
    <row r="122" spans="1:14" x14ac:dyDescent="0.25">
      <c r="A122" s="66" t="s">
        <v>253</v>
      </c>
      <c r="B122" s="83" t="s">
        <v>254</v>
      </c>
      <c r="E122" s="83"/>
      <c r="F122" s="92">
        <f t="shared" si="8"/>
        <v>0</v>
      </c>
      <c r="G122" s="92">
        <f t="shared" si="9"/>
        <v>0</v>
      </c>
      <c r="H122" s="64"/>
      <c r="L122" s="64"/>
      <c r="M122" s="64"/>
    </row>
    <row r="123" spans="1:14" x14ac:dyDescent="0.25">
      <c r="A123" s="66" t="s">
        <v>255</v>
      </c>
      <c r="B123" s="83" t="s">
        <v>256</v>
      </c>
      <c r="E123" s="83"/>
      <c r="F123" s="92">
        <f t="shared" si="8"/>
        <v>0</v>
      </c>
      <c r="G123" s="92">
        <f t="shared" si="9"/>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9">
        <f>SUM(C112:C126)</f>
        <v>15618.768592599999</v>
      </c>
      <c r="D127" s="169">
        <f>SUM(D112:D126)</f>
        <v>15618.768592599999</v>
      </c>
      <c r="E127" s="83"/>
      <c r="F127" s="103">
        <f>SUM(F112:F126)</f>
        <v>1</v>
      </c>
      <c r="G127" s="103">
        <f>SUM(G112:G126)</f>
        <v>1</v>
      </c>
      <c r="H127" s="64"/>
      <c r="L127" s="64"/>
      <c r="M127" s="64"/>
    </row>
    <row r="128" spans="1:14" hidden="1" outlineLevel="1" x14ac:dyDescent="0.25">
      <c r="A128" s="66" t="s">
        <v>263</v>
      </c>
      <c r="B128" s="95" t="s">
        <v>163</v>
      </c>
      <c r="E128" s="83"/>
      <c r="F128" s="92">
        <f t="shared" ref="F128:F136" si="10">IF($C$127=0,"",IF(C128="[for completion]","",C128/$C$127))</f>
        <v>0</v>
      </c>
      <c r="G128" s="92">
        <f t="shared" ref="G128:G136" si="11">IF($D$127=0,"",IF(D128="[for completion]","",D128/$D$127))</f>
        <v>0</v>
      </c>
      <c r="H128" s="64"/>
      <c r="L128" s="64"/>
      <c r="M128" s="64"/>
    </row>
    <row r="129" spans="1:14" hidden="1" outlineLevel="1" x14ac:dyDescent="0.25">
      <c r="A129" s="66" t="s">
        <v>264</v>
      </c>
      <c r="B129" s="95" t="s">
        <v>163</v>
      </c>
      <c r="E129" s="83"/>
      <c r="F129" s="92">
        <f t="shared" si="10"/>
        <v>0</v>
      </c>
      <c r="G129" s="92">
        <f t="shared" si="11"/>
        <v>0</v>
      </c>
      <c r="H129" s="64"/>
      <c r="L129" s="64"/>
      <c r="M129" s="64"/>
    </row>
    <row r="130" spans="1:14" hidden="1" outlineLevel="1" x14ac:dyDescent="0.25">
      <c r="A130" s="66" t="s">
        <v>265</v>
      </c>
      <c r="B130" s="95" t="s">
        <v>163</v>
      </c>
      <c r="E130" s="83"/>
      <c r="F130" s="92">
        <f t="shared" si="10"/>
        <v>0</v>
      </c>
      <c r="G130" s="92">
        <f t="shared" si="11"/>
        <v>0</v>
      </c>
      <c r="H130" s="64"/>
      <c r="L130" s="64"/>
      <c r="M130" s="64"/>
    </row>
    <row r="131" spans="1:14" hidden="1" outlineLevel="1" x14ac:dyDescent="0.25">
      <c r="A131" s="66" t="s">
        <v>266</v>
      </c>
      <c r="B131" s="95" t="s">
        <v>163</v>
      </c>
      <c r="E131" s="83"/>
      <c r="F131" s="92">
        <f t="shared" si="10"/>
        <v>0</v>
      </c>
      <c r="G131" s="92">
        <f t="shared" si="11"/>
        <v>0</v>
      </c>
      <c r="H131" s="64"/>
      <c r="L131" s="64"/>
      <c r="M131" s="64"/>
    </row>
    <row r="132" spans="1:14" hidden="1" outlineLevel="1" x14ac:dyDescent="0.25">
      <c r="A132" s="66" t="s">
        <v>267</v>
      </c>
      <c r="B132" s="95" t="s">
        <v>163</v>
      </c>
      <c r="E132" s="83"/>
      <c r="F132" s="92">
        <f t="shared" si="10"/>
        <v>0</v>
      </c>
      <c r="G132" s="92">
        <f t="shared" si="11"/>
        <v>0</v>
      </c>
      <c r="H132" s="64"/>
      <c r="L132" s="64"/>
      <c r="M132" s="64"/>
    </row>
    <row r="133" spans="1:14" hidden="1" outlineLevel="1" x14ac:dyDescent="0.25">
      <c r="A133" s="66" t="s">
        <v>268</v>
      </c>
      <c r="B133" s="95" t="s">
        <v>163</v>
      </c>
      <c r="E133" s="83"/>
      <c r="F133" s="92">
        <f t="shared" si="10"/>
        <v>0</v>
      </c>
      <c r="G133" s="92">
        <f t="shared" si="11"/>
        <v>0</v>
      </c>
      <c r="H133" s="64"/>
      <c r="L133" s="64"/>
      <c r="M133" s="64"/>
    </row>
    <row r="134" spans="1:14" hidden="1" outlineLevel="1" x14ac:dyDescent="0.25">
      <c r="A134" s="66" t="s">
        <v>269</v>
      </c>
      <c r="B134" s="95" t="s">
        <v>163</v>
      </c>
      <c r="E134" s="83"/>
      <c r="F134" s="92">
        <f t="shared" si="10"/>
        <v>0</v>
      </c>
      <c r="G134" s="92">
        <f t="shared" si="11"/>
        <v>0</v>
      </c>
      <c r="H134" s="64"/>
      <c r="L134" s="64"/>
      <c r="M134" s="64"/>
    </row>
    <row r="135" spans="1:14" hidden="1" outlineLevel="1" x14ac:dyDescent="0.25">
      <c r="A135" s="66" t="s">
        <v>270</v>
      </c>
      <c r="B135" s="95" t="s">
        <v>163</v>
      </c>
      <c r="E135" s="83"/>
      <c r="F135" s="92">
        <f t="shared" si="10"/>
        <v>0</v>
      </c>
      <c r="G135" s="92">
        <f t="shared" si="11"/>
        <v>0</v>
      </c>
      <c r="H135" s="64"/>
      <c r="L135" s="64"/>
      <c r="M135" s="64"/>
    </row>
    <row r="136" spans="1:14" hidden="1" outlineLevel="1" x14ac:dyDescent="0.25">
      <c r="A136" s="66" t="s">
        <v>271</v>
      </c>
      <c r="B136" s="95" t="s">
        <v>163</v>
      </c>
      <c r="C136" s="96"/>
      <c r="D136" s="96"/>
      <c r="E136" s="96"/>
      <c r="F136" s="92">
        <f t="shared" si="10"/>
        <v>0</v>
      </c>
      <c r="G136" s="92">
        <f t="shared" si="11"/>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2">IF($C$153=0,"",IF(C139="[for completion]","",C139/$C$153))</f>
        <v>0</v>
      </c>
      <c r="G139" s="92">
        <f t="shared" ref="G139:G152" si="13">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2"/>
        <v>0</v>
      </c>
      <c r="G140" s="92">
        <f t="shared" si="13"/>
        <v>0</v>
      </c>
      <c r="H140" s="64"/>
      <c r="I140" s="66"/>
      <c r="J140" s="66"/>
      <c r="K140" s="66"/>
      <c r="L140" s="64"/>
      <c r="M140" s="64"/>
      <c r="N140" s="64"/>
    </row>
    <row r="141" spans="1:14" s="102" customFormat="1" x14ac:dyDescent="0.25">
      <c r="A141" s="66" t="s">
        <v>276</v>
      </c>
      <c r="B141" s="83" t="s">
        <v>240</v>
      </c>
      <c r="C141" s="167">
        <f>C39</f>
        <v>12164</v>
      </c>
      <c r="D141" s="167">
        <f>C141</f>
        <v>12164</v>
      </c>
      <c r="E141" s="92"/>
      <c r="F141" s="92">
        <f t="shared" si="12"/>
        <v>1</v>
      </c>
      <c r="G141" s="92">
        <f t="shared" si="13"/>
        <v>1</v>
      </c>
      <c r="H141" s="64"/>
      <c r="I141" s="66"/>
      <c r="J141" s="66"/>
      <c r="K141" s="66"/>
      <c r="L141" s="64"/>
      <c r="M141" s="64"/>
      <c r="N141" s="64"/>
    </row>
    <row r="142" spans="1:14" s="102" customFormat="1" x14ac:dyDescent="0.25">
      <c r="A142" s="66" t="s">
        <v>277</v>
      </c>
      <c r="B142" s="83" t="s">
        <v>242</v>
      </c>
      <c r="C142" s="66"/>
      <c r="D142" s="66"/>
      <c r="E142" s="92"/>
      <c r="F142" s="92">
        <f t="shared" si="12"/>
        <v>0</v>
      </c>
      <c r="G142" s="92">
        <f t="shared" si="13"/>
        <v>0</v>
      </c>
      <c r="H142" s="64"/>
      <c r="I142" s="66"/>
      <c r="J142" s="66"/>
      <c r="K142" s="66"/>
      <c r="L142" s="64"/>
      <c r="M142" s="64"/>
      <c r="N142" s="64"/>
    </row>
    <row r="143" spans="1:14" s="102" customFormat="1" x14ac:dyDescent="0.25">
      <c r="A143" s="66" t="s">
        <v>278</v>
      </c>
      <c r="B143" s="83" t="s">
        <v>244</v>
      </c>
      <c r="C143" s="66"/>
      <c r="D143" s="66"/>
      <c r="E143" s="83"/>
      <c r="F143" s="92">
        <f t="shared" si="12"/>
        <v>0</v>
      </c>
      <c r="G143" s="92">
        <f t="shared" si="13"/>
        <v>0</v>
      </c>
      <c r="H143" s="64"/>
      <c r="I143" s="66"/>
      <c r="J143" s="66"/>
      <c r="K143" s="66"/>
      <c r="L143" s="64"/>
      <c r="M143" s="64"/>
      <c r="N143" s="64"/>
    </row>
    <row r="144" spans="1:14" x14ac:dyDescent="0.25">
      <c r="A144" s="66" t="s">
        <v>279</v>
      </c>
      <c r="B144" s="83" t="s">
        <v>246</v>
      </c>
      <c r="E144" s="83"/>
      <c r="F144" s="92">
        <f t="shared" si="12"/>
        <v>0</v>
      </c>
      <c r="G144" s="92">
        <f t="shared" si="13"/>
        <v>0</v>
      </c>
      <c r="H144" s="64"/>
      <c r="L144" s="64"/>
      <c r="M144" s="64"/>
    </row>
    <row r="145" spans="1:13" x14ac:dyDescent="0.25">
      <c r="A145" s="66" t="s">
        <v>280</v>
      </c>
      <c r="B145" s="83" t="s">
        <v>248</v>
      </c>
      <c r="E145" s="83"/>
      <c r="F145" s="92">
        <f t="shared" si="12"/>
        <v>0</v>
      </c>
      <c r="G145" s="92">
        <f t="shared" si="13"/>
        <v>0</v>
      </c>
      <c r="H145" s="64"/>
      <c r="L145" s="64"/>
      <c r="M145" s="64"/>
    </row>
    <row r="146" spans="1:13" x14ac:dyDescent="0.25">
      <c r="A146" s="66" t="s">
        <v>281</v>
      </c>
      <c r="B146" s="83" t="s">
        <v>250</v>
      </c>
      <c r="E146" s="83"/>
      <c r="F146" s="92">
        <f t="shared" si="12"/>
        <v>0</v>
      </c>
      <c r="G146" s="92">
        <f t="shared" si="13"/>
        <v>0</v>
      </c>
      <c r="H146" s="64"/>
      <c r="L146" s="64"/>
      <c r="M146" s="64"/>
    </row>
    <row r="147" spans="1:13" x14ac:dyDescent="0.25">
      <c r="A147" s="66" t="s">
        <v>282</v>
      </c>
      <c r="B147" s="83" t="s">
        <v>252</v>
      </c>
      <c r="E147" s="83"/>
      <c r="F147" s="92">
        <f t="shared" si="12"/>
        <v>0</v>
      </c>
      <c r="G147" s="92">
        <f t="shared" si="13"/>
        <v>0</v>
      </c>
      <c r="H147" s="64"/>
      <c r="L147" s="64"/>
      <c r="M147" s="64"/>
    </row>
    <row r="148" spans="1:13" x14ac:dyDescent="0.25">
      <c r="A148" s="66" t="s">
        <v>283</v>
      </c>
      <c r="B148" s="83" t="s">
        <v>254</v>
      </c>
      <c r="E148" s="83"/>
      <c r="F148" s="92">
        <f t="shared" si="12"/>
        <v>0</v>
      </c>
      <c r="G148" s="92">
        <f t="shared" si="13"/>
        <v>0</v>
      </c>
      <c r="H148" s="64"/>
      <c r="L148" s="64"/>
      <c r="M148" s="64"/>
    </row>
    <row r="149" spans="1:13" x14ac:dyDescent="0.25">
      <c r="A149" s="66" t="s">
        <v>284</v>
      </c>
      <c r="B149" s="83" t="s">
        <v>256</v>
      </c>
      <c r="E149" s="83"/>
      <c r="F149" s="92">
        <f t="shared" si="12"/>
        <v>0</v>
      </c>
      <c r="G149" s="92">
        <f t="shared" si="13"/>
        <v>0</v>
      </c>
      <c r="H149" s="64"/>
      <c r="L149" s="64"/>
      <c r="M149" s="64"/>
    </row>
    <row r="150" spans="1:13" x14ac:dyDescent="0.25">
      <c r="A150" s="66" t="s">
        <v>285</v>
      </c>
      <c r="B150" s="83" t="s">
        <v>258</v>
      </c>
      <c r="E150" s="83"/>
      <c r="F150" s="92">
        <f t="shared" si="12"/>
        <v>0</v>
      </c>
      <c r="G150" s="92">
        <f t="shared" si="13"/>
        <v>0</v>
      </c>
      <c r="H150" s="64"/>
      <c r="L150" s="64"/>
      <c r="M150" s="64"/>
    </row>
    <row r="151" spans="1:13" x14ac:dyDescent="0.25">
      <c r="A151" s="66" t="s">
        <v>286</v>
      </c>
      <c r="B151" s="83" t="s">
        <v>260</v>
      </c>
      <c r="E151" s="83"/>
      <c r="F151" s="92">
        <f t="shared" si="12"/>
        <v>0</v>
      </c>
      <c r="G151" s="92">
        <f t="shared" si="13"/>
        <v>0</v>
      </c>
      <c r="H151" s="64"/>
      <c r="L151" s="64"/>
      <c r="M151" s="64"/>
    </row>
    <row r="152" spans="1:13" x14ac:dyDescent="0.25">
      <c r="A152" s="66" t="s">
        <v>287</v>
      </c>
      <c r="B152" s="83" t="s">
        <v>159</v>
      </c>
      <c r="E152" s="83"/>
      <c r="F152" s="92">
        <f t="shared" si="12"/>
        <v>0</v>
      </c>
      <c r="G152" s="92">
        <f t="shared" si="13"/>
        <v>0</v>
      </c>
      <c r="H152" s="64"/>
      <c r="L152" s="64"/>
      <c r="M152" s="64"/>
    </row>
    <row r="153" spans="1:13" x14ac:dyDescent="0.25">
      <c r="A153" s="66" t="s">
        <v>288</v>
      </c>
      <c r="B153" s="100" t="s">
        <v>161</v>
      </c>
      <c r="C153" s="169">
        <f>SUM(C138:C152)</f>
        <v>12164</v>
      </c>
      <c r="D153" s="169">
        <f>SUM(D138:D152)</f>
        <v>12164</v>
      </c>
      <c r="E153" s="83"/>
      <c r="F153" s="103">
        <f>SUM(F138:F152)</f>
        <v>1</v>
      </c>
      <c r="G153" s="103">
        <f>SUM(G138:G152)</f>
        <v>1</v>
      </c>
      <c r="H153" s="64"/>
      <c r="L153" s="64"/>
      <c r="M153" s="64"/>
    </row>
    <row r="154" spans="1:13" hidden="1" outlineLevel="1" x14ac:dyDescent="0.25">
      <c r="A154" s="66" t="s">
        <v>289</v>
      </c>
      <c r="B154" s="95" t="s">
        <v>163</v>
      </c>
      <c r="E154" s="83"/>
      <c r="F154" s="92">
        <f t="shared" ref="F154:F162" si="14">IF($C$153=0,"",IF(C154="[for completion]","",C154/$C$153))</f>
        <v>0</v>
      </c>
      <c r="G154" s="92">
        <f t="shared" ref="G154:G162" si="15">IF($D$153=0,"",IF(D154="[for completion]","",D154/$D$153))</f>
        <v>0</v>
      </c>
      <c r="H154" s="64"/>
      <c r="L154" s="64"/>
      <c r="M154" s="64"/>
    </row>
    <row r="155" spans="1:13" hidden="1" outlineLevel="1" x14ac:dyDescent="0.25">
      <c r="A155" s="66" t="s">
        <v>290</v>
      </c>
      <c r="B155" s="95" t="s">
        <v>163</v>
      </c>
      <c r="E155" s="83"/>
      <c r="F155" s="92">
        <f t="shared" si="14"/>
        <v>0</v>
      </c>
      <c r="G155" s="92">
        <f t="shared" si="15"/>
        <v>0</v>
      </c>
      <c r="H155" s="64"/>
      <c r="L155" s="64"/>
      <c r="M155" s="64"/>
    </row>
    <row r="156" spans="1:13" hidden="1" outlineLevel="1" x14ac:dyDescent="0.25">
      <c r="A156" s="66" t="s">
        <v>291</v>
      </c>
      <c r="B156" s="95" t="s">
        <v>163</v>
      </c>
      <c r="E156" s="83"/>
      <c r="F156" s="92">
        <f t="shared" si="14"/>
        <v>0</v>
      </c>
      <c r="G156" s="92">
        <f t="shared" si="15"/>
        <v>0</v>
      </c>
      <c r="H156" s="64"/>
      <c r="L156" s="64"/>
      <c r="M156" s="64"/>
    </row>
    <row r="157" spans="1:13" hidden="1" outlineLevel="1" x14ac:dyDescent="0.25">
      <c r="A157" s="66" t="s">
        <v>292</v>
      </c>
      <c r="B157" s="95" t="s">
        <v>163</v>
      </c>
      <c r="E157" s="83"/>
      <c r="F157" s="92">
        <f t="shared" si="14"/>
        <v>0</v>
      </c>
      <c r="G157" s="92">
        <f t="shared" si="15"/>
        <v>0</v>
      </c>
      <c r="H157" s="64"/>
      <c r="L157" s="64"/>
      <c r="M157" s="64"/>
    </row>
    <row r="158" spans="1:13" hidden="1" outlineLevel="1" x14ac:dyDescent="0.25">
      <c r="A158" s="66" t="s">
        <v>293</v>
      </c>
      <c r="B158" s="95" t="s">
        <v>163</v>
      </c>
      <c r="E158" s="83"/>
      <c r="F158" s="92">
        <f t="shared" si="14"/>
        <v>0</v>
      </c>
      <c r="G158" s="92">
        <f t="shared" si="15"/>
        <v>0</v>
      </c>
      <c r="H158" s="64"/>
      <c r="L158" s="64"/>
      <c r="M158" s="64"/>
    </row>
    <row r="159" spans="1:13" hidden="1" outlineLevel="1" x14ac:dyDescent="0.25">
      <c r="A159" s="66" t="s">
        <v>294</v>
      </c>
      <c r="B159" s="95" t="s">
        <v>163</v>
      </c>
      <c r="E159" s="83"/>
      <c r="F159" s="92">
        <f t="shared" si="14"/>
        <v>0</v>
      </c>
      <c r="G159" s="92">
        <f t="shared" si="15"/>
        <v>0</v>
      </c>
      <c r="H159" s="64"/>
      <c r="L159" s="64"/>
      <c r="M159" s="64"/>
    </row>
    <row r="160" spans="1:13" hidden="1" outlineLevel="1" x14ac:dyDescent="0.25">
      <c r="A160" s="66" t="s">
        <v>295</v>
      </c>
      <c r="B160" s="95" t="s">
        <v>163</v>
      </c>
      <c r="E160" s="83"/>
      <c r="F160" s="92">
        <f t="shared" si="14"/>
        <v>0</v>
      </c>
      <c r="G160" s="92">
        <f t="shared" si="15"/>
        <v>0</v>
      </c>
      <c r="H160" s="64"/>
      <c r="L160" s="64"/>
      <c r="M160" s="64"/>
    </row>
    <row r="161" spans="1:13" hidden="1" outlineLevel="1" x14ac:dyDescent="0.25">
      <c r="A161" s="66" t="s">
        <v>296</v>
      </c>
      <c r="B161" s="95" t="s">
        <v>163</v>
      </c>
      <c r="E161" s="83"/>
      <c r="F161" s="92">
        <f t="shared" si="14"/>
        <v>0</v>
      </c>
      <c r="G161" s="92">
        <f t="shared" si="15"/>
        <v>0</v>
      </c>
      <c r="H161" s="64"/>
      <c r="L161" s="64"/>
      <c r="M161" s="64"/>
    </row>
    <row r="162" spans="1:13" hidden="1" outlineLevel="1" x14ac:dyDescent="0.25">
      <c r="A162" s="66" t="s">
        <v>297</v>
      </c>
      <c r="B162" s="95" t="s">
        <v>163</v>
      </c>
      <c r="C162" s="96"/>
      <c r="D162" s="96"/>
      <c r="E162" s="96"/>
      <c r="F162" s="92">
        <f t="shared" si="14"/>
        <v>0</v>
      </c>
      <c r="G162" s="92">
        <f t="shared" si="15"/>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9">
        <v>1250</v>
      </c>
      <c r="D164" s="169">
        <v>0</v>
      </c>
      <c r="E164" s="104"/>
      <c r="F164" s="104">
        <f>IF($C$167=0,"",IF(C164="[for completion]","",C164/$C$167))</f>
        <v>0.10276224926011181</v>
      </c>
      <c r="G164" s="104">
        <f>IF($D$167=0,"",IF(D164="[for completion]","",D164/$D$167))</f>
        <v>0</v>
      </c>
      <c r="H164" s="64"/>
      <c r="L164" s="64"/>
      <c r="M164" s="64"/>
    </row>
    <row r="165" spans="1:13" x14ac:dyDescent="0.25">
      <c r="A165" s="66" t="s">
        <v>302</v>
      </c>
      <c r="B165" s="64" t="s">
        <v>303</v>
      </c>
      <c r="C165" s="169">
        <v>10914</v>
      </c>
      <c r="D165" s="169">
        <f>C165+C164</f>
        <v>12164</v>
      </c>
      <c r="E165" s="104"/>
      <c r="F165" s="104">
        <f>IF($C$167=0,"",IF(C165="[for completion]","",C165/$C$167))</f>
        <v>0.89723775073988821</v>
      </c>
      <c r="G165" s="104">
        <f>IF($D$167=0,"",IF(D165="[for completion]","",D165/$D$167))</f>
        <v>1</v>
      </c>
      <c r="H165" s="64"/>
      <c r="L165" s="64"/>
      <c r="M165" s="64"/>
    </row>
    <row r="166" spans="1:13" x14ac:dyDescent="0.25">
      <c r="A166" s="66" t="s">
        <v>304</v>
      </c>
      <c r="B166" s="64" t="s">
        <v>159</v>
      </c>
      <c r="C166" s="169">
        <v>0</v>
      </c>
      <c r="D166" s="169">
        <v>0</v>
      </c>
      <c r="E166" s="104"/>
      <c r="F166" s="104">
        <f>IF($C$167=0,"",IF(C166="[for completion]","",C166/$C$167))</f>
        <v>0</v>
      </c>
      <c r="G166" s="104">
        <f>IF($D$167=0,"",IF(D166="[for completion]","",D166/$D$167))</f>
        <v>0</v>
      </c>
      <c r="H166" s="64"/>
      <c r="L166" s="64"/>
      <c r="M166" s="64"/>
    </row>
    <row r="167" spans="1:13" x14ac:dyDescent="0.25">
      <c r="A167" s="66" t="s">
        <v>305</v>
      </c>
      <c r="B167" s="105" t="s">
        <v>161</v>
      </c>
      <c r="C167" s="173">
        <f>SUM(C164:C166)</f>
        <v>12164</v>
      </c>
      <c r="D167" s="173">
        <f>SUM(D164:D166)</f>
        <v>12164</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9">
        <v>250.74662499999999</v>
      </c>
      <c r="D174" s="80"/>
      <c r="E174" s="72"/>
      <c r="F174" s="92">
        <f>IF($C$179=0,"",IF(C174="[for completion]","",C174/$C$179))</f>
        <v>1</v>
      </c>
      <c r="G174" s="92"/>
      <c r="H174" s="64"/>
      <c r="L174" s="64"/>
      <c r="M174" s="64"/>
    </row>
    <row r="175" spans="1:13" ht="30.75" customHeight="1" x14ac:dyDescent="0.25">
      <c r="A175" s="66" t="s">
        <v>9</v>
      </c>
      <c r="B175" s="83" t="s">
        <v>1602</v>
      </c>
      <c r="C175" s="169">
        <v>0</v>
      </c>
      <c r="E175" s="94"/>
      <c r="F175" s="92">
        <f>IF($C$179=0,"",IF(C175="[for completion]","",C175/$C$179))</f>
        <v>0</v>
      </c>
      <c r="G175" s="92"/>
      <c r="H175" s="64"/>
      <c r="L175" s="64"/>
      <c r="M175" s="64"/>
    </row>
    <row r="176" spans="1:13" x14ac:dyDescent="0.25">
      <c r="A176" s="66" t="s">
        <v>315</v>
      </c>
      <c r="B176" s="83" t="s">
        <v>316</v>
      </c>
      <c r="C176" s="169">
        <v>0</v>
      </c>
      <c r="E176" s="94"/>
      <c r="F176" s="92"/>
      <c r="G176" s="92"/>
      <c r="H176" s="64"/>
      <c r="L176" s="64"/>
      <c r="M176" s="64"/>
    </row>
    <row r="177" spans="1:13" x14ac:dyDescent="0.25">
      <c r="A177" s="66" t="s">
        <v>317</v>
      </c>
      <c r="B177" s="83" t="s">
        <v>318</v>
      </c>
      <c r="C177" s="169">
        <v>0</v>
      </c>
      <c r="E177" s="94"/>
      <c r="F177" s="92">
        <f t="shared" ref="F177:F187" si="16">IF($C$179=0,"",IF(C177="[for completion]","",C177/$C$179))</f>
        <v>0</v>
      </c>
      <c r="G177" s="92"/>
      <c r="H177" s="64"/>
      <c r="L177" s="64"/>
      <c r="M177" s="64"/>
    </row>
    <row r="178" spans="1:13" x14ac:dyDescent="0.25">
      <c r="A178" s="66" t="s">
        <v>319</v>
      </c>
      <c r="B178" s="83" t="s">
        <v>159</v>
      </c>
      <c r="C178" s="169">
        <v>0</v>
      </c>
      <c r="E178" s="94"/>
      <c r="F178" s="92">
        <f t="shared" si="16"/>
        <v>0</v>
      </c>
      <c r="G178" s="92"/>
      <c r="H178" s="64"/>
      <c r="L178" s="64"/>
      <c r="M178" s="64"/>
    </row>
    <row r="179" spans="1:13" x14ac:dyDescent="0.25">
      <c r="A179" s="66" t="s">
        <v>10</v>
      </c>
      <c r="B179" s="100" t="s">
        <v>161</v>
      </c>
      <c r="C179" s="91">
        <f>SUM(C174:C178)</f>
        <v>250.74662499999999</v>
      </c>
      <c r="E179" s="94"/>
      <c r="F179" s="94">
        <f>SUM(F174:F178)</f>
        <v>1</v>
      </c>
      <c r="G179" s="92"/>
      <c r="H179" s="64"/>
      <c r="L179" s="64"/>
      <c r="M179" s="64"/>
    </row>
    <row r="180" spans="1:13" hidden="1" outlineLevel="1" x14ac:dyDescent="0.25">
      <c r="A180" s="66" t="s">
        <v>320</v>
      </c>
      <c r="B180" s="106" t="s">
        <v>321</v>
      </c>
      <c r="E180" s="94"/>
      <c r="F180" s="92">
        <f t="shared" si="16"/>
        <v>0</v>
      </c>
      <c r="G180" s="92"/>
      <c r="H180" s="64"/>
      <c r="L180" s="64"/>
      <c r="M180" s="64"/>
    </row>
    <row r="181" spans="1:13" s="106" customFormat="1" ht="30" hidden="1" outlineLevel="1" x14ac:dyDescent="0.25">
      <c r="A181" s="66" t="s">
        <v>322</v>
      </c>
      <c r="B181" s="106" t="s">
        <v>323</v>
      </c>
      <c r="F181" s="92">
        <f t="shared" si="16"/>
        <v>0</v>
      </c>
    </row>
    <row r="182" spans="1:13" ht="30" hidden="1" outlineLevel="1" x14ac:dyDescent="0.25">
      <c r="A182" s="66" t="s">
        <v>324</v>
      </c>
      <c r="B182" s="106" t="s">
        <v>325</v>
      </c>
      <c r="E182" s="94"/>
      <c r="F182" s="92">
        <f t="shared" si="16"/>
        <v>0</v>
      </c>
      <c r="G182" s="92"/>
      <c r="H182" s="64"/>
      <c r="L182" s="64"/>
      <c r="M182" s="64"/>
    </row>
    <row r="183" spans="1:13" hidden="1" outlineLevel="1" x14ac:dyDescent="0.25">
      <c r="A183" s="66" t="s">
        <v>326</v>
      </c>
      <c r="B183" s="106" t="s">
        <v>327</v>
      </c>
      <c r="E183" s="94"/>
      <c r="F183" s="92">
        <f t="shared" si="16"/>
        <v>0</v>
      </c>
      <c r="G183" s="92"/>
      <c r="H183" s="64"/>
      <c r="L183" s="64"/>
      <c r="M183" s="64"/>
    </row>
    <row r="184" spans="1:13" s="106" customFormat="1" ht="30" hidden="1" outlineLevel="1" x14ac:dyDescent="0.25">
      <c r="A184" s="66" t="s">
        <v>328</v>
      </c>
      <c r="B184" s="106" t="s">
        <v>329</v>
      </c>
      <c r="F184" s="92">
        <f t="shared" si="16"/>
        <v>0</v>
      </c>
    </row>
    <row r="185" spans="1:13" ht="30" hidden="1" outlineLevel="1" x14ac:dyDescent="0.25">
      <c r="A185" s="66" t="s">
        <v>330</v>
      </c>
      <c r="B185" s="106" t="s">
        <v>331</v>
      </c>
      <c r="E185" s="94"/>
      <c r="F185" s="92">
        <f t="shared" si="16"/>
        <v>0</v>
      </c>
      <c r="G185" s="92"/>
      <c r="H185" s="64"/>
      <c r="L185" s="64"/>
      <c r="M185" s="64"/>
    </row>
    <row r="186" spans="1:13" hidden="1" outlineLevel="1" x14ac:dyDescent="0.25">
      <c r="A186" s="66" t="s">
        <v>332</v>
      </c>
      <c r="B186" s="106" t="s">
        <v>333</v>
      </c>
      <c r="E186" s="94"/>
      <c r="F186" s="92">
        <f t="shared" si="16"/>
        <v>0</v>
      </c>
      <c r="G186" s="92"/>
      <c r="H186" s="64"/>
      <c r="L186" s="64"/>
      <c r="M186" s="64"/>
    </row>
    <row r="187" spans="1:13" hidden="1" outlineLevel="1" x14ac:dyDescent="0.25">
      <c r="A187" s="66" t="s">
        <v>334</v>
      </c>
      <c r="B187" s="106" t="s">
        <v>335</v>
      </c>
      <c r="E187" s="94"/>
      <c r="F187" s="92">
        <f t="shared" si="16"/>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9">
        <f>C174</f>
        <v>250.74662499999999</v>
      </c>
      <c r="E193" s="91"/>
      <c r="F193" s="92">
        <f t="shared" ref="F193:F206" si="17">IF($C$208=0,"",IF(C193="[for completion]","",C193/$C$208))</f>
        <v>1</v>
      </c>
      <c r="G193" s="92"/>
      <c r="H193" s="64"/>
      <c r="L193" s="64"/>
      <c r="M193" s="64"/>
    </row>
    <row r="194" spans="1:13" x14ac:dyDescent="0.25">
      <c r="A194" s="66" t="s">
        <v>343</v>
      </c>
      <c r="B194" s="83" t="s">
        <v>344</v>
      </c>
      <c r="C194" s="169">
        <v>0</v>
      </c>
      <c r="E194" s="94"/>
      <c r="F194" s="92">
        <f t="shared" si="17"/>
        <v>0</v>
      </c>
      <c r="G194" s="94"/>
      <c r="H194" s="64"/>
      <c r="L194" s="64"/>
      <c r="M194" s="64"/>
    </row>
    <row r="195" spans="1:13" x14ac:dyDescent="0.25">
      <c r="A195" s="66" t="s">
        <v>345</v>
      </c>
      <c r="B195" s="83" t="s">
        <v>346</v>
      </c>
      <c r="C195" s="169">
        <v>0</v>
      </c>
      <c r="E195" s="94"/>
      <c r="F195" s="92">
        <f t="shared" si="17"/>
        <v>0</v>
      </c>
      <c r="G195" s="94"/>
      <c r="H195" s="64"/>
      <c r="L195" s="64"/>
      <c r="M195" s="64"/>
    </row>
    <row r="196" spans="1:13" x14ac:dyDescent="0.25">
      <c r="A196" s="66" t="s">
        <v>347</v>
      </c>
      <c r="B196" s="83" t="s">
        <v>348</v>
      </c>
      <c r="C196" s="169">
        <v>0</v>
      </c>
      <c r="E196" s="94"/>
      <c r="F196" s="92">
        <f t="shared" si="17"/>
        <v>0</v>
      </c>
      <c r="G196" s="94"/>
      <c r="H196" s="64"/>
      <c r="L196" s="64"/>
      <c r="M196" s="64"/>
    </row>
    <row r="197" spans="1:13" x14ac:dyDescent="0.25">
      <c r="A197" s="66" t="s">
        <v>349</v>
      </c>
      <c r="B197" s="83" t="s">
        <v>350</v>
      </c>
      <c r="C197" s="169">
        <v>0</v>
      </c>
      <c r="E197" s="94"/>
      <c r="F197" s="92">
        <f t="shared" si="17"/>
        <v>0</v>
      </c>
      <c r="G197" s="94"/>
      <c r="H197" s="64"/>
      <c r="L197" s="64"/>
      <c r="M197" s="64"/>
    </row>
    <row r="198" spans="1:13" x14ac:dyDescent="0.25">
      <c r="A198" s="66" t="s">
        <v>351</v>
      </c>
      <c r="B198" s="83" t="s">
        <v>352</v>
      </c>
      <c r="C198" s="169">
        <v>0</v>
      </c>
      <c r="E198" s="94"/>
      <c r="F198" s="92">
        <f t="shared" si="17"/>
        <v>0</v>
      </c>
      <c r="G198" s="94"/>
      <c r="H198" s="64"/>
      <c r="L198" s="64"/>
      <c r="M198" s="64"/>
    </row>
    <row r="199" spans="1:13" x14ac:dyDescent="0.25">
      <c r="A199" s="66" t="s">
        <v>353</v>
      </c>
      <c r="B199" s="83" t="s">
        <v>354</v>
      </c>
      <c r="C199" s="169">
        <v>0</v>
      </c>
      <c r="E199" s="94"/>
      <c r="F199" s="92">
        <f t="shared" si="17"/>
        <v>0</v>
      </c>
      <c r="G199" s="94"/>
      <c r="H199" s="64"/>
      <c r="L199" s="64"/>
      <c r="M199" s="64"/>
    </row>
    <row r="200" spans="1:13" x14ac:dyDescent="0.25">
      <c r="A200" s="66" t="s">
        <v>355</v>
      </c>
      <c r="B200" s="83" t="s">
        <v>12</v>
      </c>
      <c r="C200" s="169">
        <v>0</v>
      </c>
      <c r="E200" s="94"/>
      <c r="F200" s="92">
        <f t="shared" si="17"/>
        <v>0</v>
      </c>
      <c r="G200" s="94"/>
      <c r="H200" s="64"/>
      <c r="L200" s="64"/>
      <c r="M200" s="64"/>
    </row>
    <row r="201" spans="1:13" x14ac:dyDescent="0.25">
      <c r="A201" s="66" t="s">
        <v>356</v>
      </c>
      <c r="B201" s="83" t="s">
        <v>357</v>
      </c>
      <c r="C201" s="169">
        <v>0</v>
      </c>
      <c r="E201" s="94"/>
      <c r="F201" s="92">
        <f t="shared" si="17"/>
        <v>0</v>
      </c>
      <c r="G201" s="94"/>
      <c r="H201" s="64"/>
      <c r="L201" s="64"/>
      <c r="M201" s="64"/>
    </row>
    <row r="202" spans="1:13" x14ac:dyDescent="0.25">
      <c r="A202" s="66" t="s">
        <v>358</v>
      </c>
      <c r="B202" s="83" t="s">
        <v>359</v>
      </c>
      <c r="C202" s="169">
        <v>0</v>
      </c>
      <c r="E202" s="94"/>
      <c r="F202" s="92">
        <f t="shared" si="17"/>
        <v>0</v>
      </c>
      <c r="G202" s="94"/>
      <c r="H202" s="64"/>
      <c r="L202" s="64"/>
      <c r="M202" s="64"/>
    </row>
    <row r="203" spans="1:13" x14ac:dyDescent="0.25">
      <c r="A203" s="66" t="s">
        <v>360</v>
      </c>
      <c r="B203" s="83" t="s">
        <v>361</v>
      </c>
      <c r="C203" s="169">
        <v>0</v>
      </c>
      <c r="E203" s="94"/>
      <c r="F203" s="92">
        <f t="shared" si="17"/>
        <v>0</v>
      </c>
      <c r="G203" s="94"/>
      <c r="H203" s="64"/>
      <c r="L203" s="64"/>
      <c r="M203" s="64"/>
    </row>
    <row r="204" spans="1:13" x14ac:dyDescent="0.25">
      <c r="A204" s="66" t="s">
        <v>362</v>
      </c>
      <c r="B204" s="83" t="s">
        <v>363</v>
      </c>
      <c r="C204" s="169">
        <v>0</v>
      </c>
      <c r="E204" s="94"/>
      <c r="F204" s="92">
        <f t="shared" si="17"/>
        <v>0</v>
      </c>
      <c r="G204" s="94"/>
      <c r="H204" s="64"/>
      <c r="L204" s="64"/>
      <c r="M204" s="64"/>
    </row>
    <row r="205" spans="1:13" x14ac:dyDescent="0.25">
      <c r="A205" s="66" t="s">
        <v>364</v>
      </c>
      <c r="B205" s="83" t="s">
        <v>365</v>
      </c>
      <c r="C205" s="169">
        <v>0</v>
      </c>
      <c r="E205" s="94"/>
      <c r="F205" s="92">
        <f t="shared" si="17"/>
        <v>0</v>
      </c>
      <c r="G205" s="94"/>
      <c r="H205" s="64"/>
      <c r="L205" s="64"/>
      <c r="M205" s="64"/>
    </row>
    <row r="206" spans="1:13" x14ac:dyDescent="0.25">
      <c r="A206" s="66" t="s">
        <v>366</v>
      </c>
      <c r="B206" s="83" t="s">
        <v>159</v>
      </c>
      <c r="C206" s="169">
        <v>0</v>
      </c>
      <c r="E206" s="94"/>
      <c r="F206" s="92">
        <f t="shared" si="17"/>
        <v>0</v>
      </c>
      <c r="G206" s="94"/>
      <c r="H206" s="64"/>
      <c r="L206" s="64"/>
      <c r="M206" s="64"/>
    </row>
    <row r="207" spans="1:13" x14ac:dyDescent="0.25">
      <c r="A207" s="66" t="s">
        <v>367</v>
      </c>
      <c r="B207" s="93" t="s">
        <v>368</v>
      </c>
      <c r="C207" s="169">
        <v>0</v>
      </c>
      <c r="E207" s="94"/>
      <c r="F207" s="92"/>
      <c r="G207" s="94"/>
      <c r="H207" s="64"/>
      <c r="L207" s="64"/>
      <c r="M207" s="64"/>
    </row>
    <row r="208" spans="1:13" x14ac:dyDescent="0.25">
      <c r="A208" s="66" t="s">
        <v>369</v>
      </c>
      <c r="B208" s="100" t="s">
        <v>161</v>
      </c>
      <c r="C208" s="91">
        <f>SUM(C193:C206)</f>
        <v>250.74662499999999</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8">IF($C$208=0,"",IF(C210="[for completion]","",C210/$C$208))</f>
        <v>0</v>
      </c>
      <c r="G210" s="94"/>
      <c r="H210" s="64"/>
      <c r="L210" s="64"/>
      <c r="M210" s="64"/>
    </row>
    <row r="211" spans="1:13" hidden="1" outlineLevel="1" x14ac:dyDescent="0.25">
      <c r="A211" s="66" t="s">
        <v>372</v>
      </c>
      <c r="B211" s="95" t="s">
        <v>163</v>
      </c>
      <c r="E211" s="94"/>
      <c r="F211" s="92">
        <f t="shared" si="18"/>
        <v>0</v>
      </c>
      <c r="G211" s="94"/>
      <c r="H211" s="64"/>
      <c r="L211" s="64"/>
      <c r="M211" s="64"/>
    </row>
    <row r="212" spans="1:13" hidden="1" outlineLevel="1" x14ac:dyDescent="0.25">
      <c r="A212" s="66" t="s">
        <v>373</v>
      </c>
      <c r="B212" s="95" t="s">
        <v>163</v>
      </c>
      <c r="E212" s="94"/>
      <c r="F212" s="92">
        <f t="shared" si="18"/>
        <v>0</v>
      </c>
      <c r="G212" s="94"/>
      <c r="H212" s="64"/>
      <c r="L212" s="64"/>
      <c r="M212" s="64"/>
    </row>
    <row r="213" spans="1:13" hidden="1" outlineLevel="1" x14ac:dyDescent="0.25">
      <c r="A213" s="66" t="s">
        <v>374</v>
      </c>
      <c r="B213" s="95" t="s">
        <v>163</v>
      </c>
      <c r="E213" s="94"/>
      <c r="F213" s="92">
        <f t="shared" si="18"/>
        <v>0</v>
      </c>
      <c r="G213" s="94"/>
      <c r="H213" s="64"/>
      <c r="L213" s="64"/>
      <c r="M213" s="64"/>
    </row>
    <row r="214" spans="1:13" hidden="1" outlineLevel="1" x14ac:dyDescent="0.25">
      <c r="A214" s="66" t="s">
        <v>375</v>
      </c>
      <c r="B214" s="95" t="s">
        <v>163</v>
      </c>
      <c r="E214" s="94"/>
      <c r="F214" s="92">
        <f t="shared" si="18"/>
        <v>0</v>
      </c>
      <c r="G214" s="94"/>
      <c r="H214" s="64"/>
      <c r="L214" s="64"/>
      <c r="M214" s="64"/>
    </row>
    <row r="215" spans="1:13" hidden="1" outlineLevel="1" x14ac:dyDescent="0.25">
      <c r="A215" s="66" t="s">
        <v>376</v>
      </c>
      <c r="B215" s="95" t="s">
        <v>163</v>
      </c>
      <c r="E215" s="94"/>
      <c r="F215" s="92">
        <f t="shared" si="18"/>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100</v>
      </c>
      <c r="E217" s="104"/>
      <c r="F217" s="92">
        <f>IF($C$38=0,"",IF(C217="[for completion]","",C217/$C$38))</f>
        <v>6.4025534027937966E-3</v>
      </c>
      <c r="G217" s="92">
        <f>IF($C$39=0,"",IF(C217="[for completion]","",C217/$C$39))</f>
        <v>8.2209799408089444E-3</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100</v>
      </c>
      <c r="E220" s="104"/>
      <c r="F220" s="103">
        <f>SUM(F217:F219)</f>
        <v>6.4025534027937966E-3</v>
      </c>
      <c r="G220" s="103">
        <f>SUM(G217:G219)</f>
        <v>8.2209799408089444E-3</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19">IF($C$38=0,"",IF(C222="","",C222/$C$38))</f>
        <v/>
      </c>
      <c r="G222" s="92" t="str">
        <f t="shared" ref="G222:G227" si="20">IF($C$39=0,"",IF(C222="","",C222/$C$39))</f>
        <v/>
      </c>
      <c r="H222" s="64"/>
      <c r="L222" s="64"/>
      <c r="M222" s="64"/>
    </row>
    <row r="223" spans="1:13" hidden="1" outlineLevel="1" x14ac:dyDescent="0.25">
      <c r="A223" s="66" t="s">
        <v>386</v>
      </c>
      <c r="B223" s="95" t="s">
        <v>163</v>
      </c>
      <c r="E223" s="104"/>
      <c r="F223" s="92" t="str">
        <f t="shared" si="19"/>
        <v/>
      </c>
      <c r="G223" s="92" t="str">
        <f t="shared" si="20"/>
        <v/>
      </c>
      <c r="H223" s="64"/>
      <c r="L223" s="64"/>
      <c r="M223" s="64"/>
    </row>
    <row r="224" spans="1:13" hidden="1" outlineLevel="1" x14ac:dyDescent="0.25">
      <c r="A224" s="66" t="s">
        <v>387</v>
      </c>
      <c r="B224" s="95" t="s">
        <v>163</v>
      </c>
      <c r="E224" s="104"/>
      <c r="F224" s="92" t="str">
        <f t="shared" si="19"/>
        <v/>
      </c>
      <c r="G224" s="92" t="str">
        <f t="shared" si="20"/>
        <v/>
      </c>
      <c r="H224" s="64"/>
      <c r="L224" s="64"/>
      <c r="M224" s="64"/>
    </row>
    <row r="225" spans="1:14" hidden="1" outlineLevel="1" x14ac:dyDescent="0.25">
      <c r="A225" s="66" t="s">
        <v>388</v>
      </c>
      <c r="B225" s="95" t="s">
        <v>163</v>
      </c>
      <c r="E225" s="104"/>
      <c r="F225" s="92" t="str">
        <f t="shared" si="19"/>
        <v/>
      </c>
      <c r="G225" s="92" t="str">
        <f t="shared" si="20"/>
        <v/>
      </c>
      <c r="H225" s="64"/>
      <c r="L225" s="64"/>
      <c r="M225" s="64"/>
    </row>
    <row r="226" spans="1:14" hidden="1" outlineLevel="1" x14ac:dyDescent="0.25">
      <c r="A226" s="66" t="s">
        <v>389</v>
      </c>
      <c r="B226" s="95" t="s">
        <v>163</v>
      </c>
      <c r="E226" s="83"/>
      <c r="F226" s="92" t="str">
        <f t="shared" si="19"/>
        <v/>
      </c>
      <c r="G226" s="92" t="str">
        <f t="shared" si="20"/>
        <v/>
      </c>
      <c r="H226" s="64"/>
      <c r="L226" s="64"/>
      <c r="M226" s="64"/>
    </row>
    <row r="227" spans="1:14" hidden="1" outlineLevel="1" x14ac:dyDescent="0.25">
      <c r="A227" s="66" t="s">
        <v>390</v>
      </c>
      <c r="B227" s="95" t="s">
        <v>163</v>
      </c>
      <c r="E227" s="104"/>
      <c r="F227" s="92" t="str">
        <f t="shared" si="19"/>
        <v/>
      </c>
      <c r="G227" s="92" t="str">
        <f t="shared" si="20"/>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row>
    <row r="10" spans="1:7" ht="37.5" x14ac:dyDescent="0.25">
      <c r="A10" s="77" t="s">
        <v>93</v>
      </c>
      <c r="B10" s="77" t="s">
        <v>557</v>
      </c>
      <c r="C10" s="78"/>
      <c r="D10" s="78"/>
      <c r="E10" s="78"/>
      <c r="F10" s="78"/>
      <c r="G10" s="79"/>
    </row>
    <row r="11" spans="1:7" ht="15" customHeight="1" x14ac:dyDescent="0.25">
      <c r="A11" s="85"/>
      <c r="B11" s="86" t="s">
        <v>560</v>
      </c>
      <c r="C11" s="85" t="s">
        <v>125</v>
      </c>
      <c r="D11" s="85"/>
      <c r="E11" s="85"/>
      <c r="F11" s="88" t="s">
        <v>561</v>
      </c>
      <c r="G11" s="88"/>
    </row>
    <row r="12" spans="1:7" x14ac:dyDescent="0.25">
      <c r="A12" s="66" t="s">
        <v>562</v>
      </c>
      <c r="B12" s="66" t="s">
        <v>563</v>
      </c>
      <c r="C12" s="169">
        <v>15268.0219676</v>
      </c>
      <c r="F12" s="92">
        <f>IF($C$15=0,"",IF(C12="[for completion]","",C12/$C$15))</f>
        <v>1</v>
      </c>
    </row>
    <row r="13" spans="1:7" x14ac:dyDescent="0.25">
      <c r="A13" s="66" t="s">
        <v>564</v>
      </c>
      <c r="B13" s="66" t="s">
        <v>565</v>
      </c>
      <c r="C13" s="169">
        <v>0</v>
      </c>
      <c r="F13" s="92">
        <f>IF($C$15=0,"",IF(C13="[for completion]","",C13/$C$15))</f>
        <v>0</v>
      </c>
    </row>
    <row r="14" spans="1:7" x14ac:dyDescent="0.25">
      <c r="A14" s="66" t="s">
        <v>566</v>
      </c>
      <c r="B14" s="66" t="s">
        <v>159</v>
      </c>
      <c r="C14" s="169">
        <v>0</v>
      </c>
      <c r="F14" s="92">
        <f>IF($C$15=0,"",IF(C14="[for completion]","",C14/$C$15))</f>
        <v>0</v>
      </c>
    </row>
    <row r="15" spans="1:7" x14ac:dyDescent="0.25">
      <c r="A15" s="66" t="s">
        <v>567</v>
      </c>
      <c r="B15" s="117" t="s">
        <v>161</v>
      </c>
      <c r="C15" s="169">
        <f>SUM(C12:C14)</f>
        <v>15268.0219676</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8">
        <v>8579</v>
      </c>
      <c r="D28" s="178">
        <v>0</v>
      </c>
      <c r="E28" s="178"/>
      <c r="F28" s="178">
        <f>C28+D28</f>
        <v>8579</v>
      </c>
    </row>
    <row r="29" spans="1:7" outlineLevel="1" x14ac:dyDescent="0.25">
      <c r="A29" s="66" t="s">
        <v>586</v>
      </c>
      <c r="B29" s="81" t="s">
        <v>587</v>
      </c>
      <c r="C29" s="178">
        <v>8052</v>
      </c>
      <c r="D29" s="178"/>
      <c r="E29" s="178"/>
      <c r="F29" s="178"/>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03">
        <f>95.88064484/C15</f>
        <v>6.279834090065277E-3</v>
      </c>
      <c r="D36" s="166">
        <v>0</v>
      </c>
      <c r="F36" s="174">
        <f>C36</f>
        <v>6.279834090065277E-3</v>
      </c>
    </row>
    <row r="37" spans="1:7" outlineLevel="1" x14ac:dyDescent="0.25">
      <c r="A37" s="66" t="s">
        <v>599</v>
      </c>
      <c r="B37" s="66" t="s">
        <v>1617</v>
      </c>
      <c r="C37" s="103">
        <f>C36</f>
        <v>6.279834090065277E-3</v>
      </c>
      <c r="D37" s="166">
        <v>0</v>
      </c>
      <c r="F37" s="174">
        <f>C37</f>
        <v>6.279834090065277E-3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5">
        <f>SUM(C45:C72)</f>
        <v>0</v>
      </c>
      <c r="D44" s="175">
        <f>SUM(D45:D72)</f>
        <v>0</v>
      </c>
      <c r="E44" s="166"/>
      <c r="F44" s="175">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5">
        <f>SUM(C74:C76)</f>
        <v>1</v>
      </c>
      <c r="D73" s="175">
        <f>SUM(D74:D76)</f>
        <v>0</v>
      </c>
      <c r="F73" s="175">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5">
        <f>SUM(C78:C87)</f>
        <v>0</v>
      </c>
      <c r="D77" s="175">
        <f>SUM(D78:D87)</f>
        <v>0</v>
      </c>
      <c r="F77" s="175">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0.31405535241158405</v>
      </c>
      <c r="D99" s="166">
        <v>0</v>
      </c>
      <c r="F99" s="166">
        <f>C99+D99</f>
        <v>0.31405535241158405</v>
      </c>
      <c r="G99" s="66"/>
    </row>
    <row r="100" spans="1:7" x14ac:dyDescent="0.25">
      <c r="A100" s="66" t="s">
        <v>692</v>
      </c>
      <c r="B100" s="83" t="s">
        <v>1626</v>
      </c>
      <c r="C100" s="103">
        <v>6.0009562197616039E-3</v>
      </c>
      <c r="D100" s="166">
        <v>0</v>
      </c>
      <c r="F100" s="166">
        <f t="shared" ref="F100:F118" si="1">C100+D100</f>
        <v>6.0009562197616039E-3</v>
      </c>
      <c r="G100" s="66"/>
    </row>
    <row r="101" spans="1:7" x14ac:dyDescent="0.25">
      <c r="A101" s="66" t="s">
        <v>693</v>
      </c>
      <c r="B101" s="83" t="s">
        <v>1623</v>
      </c>
      <c r="C101" s="103">
        <v>5.6637494452585098E-2</v>
      </c>
      <c r="D101" s="166">
        <v>0</v>
      </c>
      <c r="F101" s="166">
        <f t="shared" si="1"/>
        <v>5.6637494452585098E-2</v>
      </c>
      <c r="G101" s="66"/>
    </row>
    <row r="102" spans="1:7" x14ac:dyDescent="0.25">
      <c r="A102" s="66" t="s">
        <v>694</v>
      </c>
      <c r="B102" s="83" t="s">
        <v>1697</v>
      </c>
      <c r="C102" s="103">
        <v>2.3869135631603179E-3</v>
      </c>
      <c r="D102" s="166">
        <v>0</v>
      </c>
      <c r="F102" s="166">
        <f t="shared" si="1"/>
        <v>2.3869135631603179E-3</v>
      </c>
      <c r="G102" s="66"/>
    </row>
    <row r="103" spans="1:7" x14ac:dyDescent="0.25">
      <c r="A103" s="66" t="s">
        <v>695</v>
      </c>
      <c r="B103" s="83" t="s">
        <v>1621</v>
      </c>
      <c r="C103" s="103">
        <v>1.0187556562974803E-2</v>
      </c>
      <c r="D103" s="166">
        <v>0</v>
      </c>
      <c r="F103" s="166">
        <f t="shared" si="1"/>
        <v>1.0187556562974803E-2</v>
      </c>
      <c r="G103" s="66"/>
    </row>
    <row r="104" spans="1:7" x14ac:dyDescent="0.25">
      <c r="A104" s="66" t="s">
        <v>696</v>
      </c>
      <c r="B104" s="83" t="s">
        <v>1629</v>
      </c>
      <c r="C104" s="103">
        <v>5.8596740447133741E-2</v>
      </c>
      <c r="D104" s="166">
        <v>0</v>
      </c>
      <c r="F104" s="166">
        <f t="shared" si="1"/>
        <v>5.8596740447133741E-2</v>
      </c>
      <c r="G104" s="66"/>
    </row>
    <row r="105" spans="1:7" x14ac:dyDescent="0.25">
      <c r="A105" s="66" t="s">
        <v>697</v>
      </c>
      <c r="B105" s="83" t="s">
        <v>1631</v>
      </c>
      <c r="C105" s="103">
        <v>1.0353393952974225E-2</v>
      </c>
      <c r="D105" s="166" t="s">
        <v>1703</v>
      </c>
      <c r="F105" s="166" t="e">
        <f t="shared" si="1"/>
        <v>#VALUE!</v>
      </c>
      <c r="G105" s="66"/>
    </row>
    <row r="106" spans="1:7" x14ac:dyDescent="0.25">
      <c r="A106" s="66" t="s">
        <v>698</v>
      </c>
      <c r="B106" s="83" t="s">
        <v>1634</v>
      </c>
      <c r="C106" s="103">
        <v>8.7099822085310551E-3</v>
      </c>
      <c r="D106" s="166">
        <v>0</v>
      </c>
      <c r="F106" s="166">
        <f t="shared" si="1"/>
        <v>8.7099822085310551E-3</v>
      </c>
      <c r="G106" s="66"/>
    </row>
    <row r="107" spans="1:7" x14ac:dyDescent="0.25">
      <c r="A107" s="66" t="s">
        <v>699</v>
      </c>
      <c r="B107" s="83" t="s">
        <v>1633</v>
      </c>
      <c r="C107" s="103">
        <v>2.4468067853999236E-3</v>
      </c>
      <c r="D107" s="166">
        <v>0</v>
      </c>
      <c r="F107" s="166">
        <f t="shared" si="1"/>
        <v>2.4468067853999236E-3</v>
      </c>
      <c r="G107" s="66"/>
    </row>
    <row r="108" spans="1:7" x14ac:dyDescent="0.25">
      <c r="A108" s="66" t="s">
        <v>700</v>
      </c>
      <c r="B108" s="83" t="s">
        <v>1622</v>
      </c>
      <c r="C108" s="103">
        <v>7.2776023619131784E-3</v>
      </c>
      <c r="D108" s="166">
        <v>0</v>
      </c>
      <c r="F108" s="166">
        <f t="shared" si="1"/>
        <v>7.2776023619131784E-3</v>
      </c>
      <c r="G108" s="66"/>
    </row>
    <row r="109" spans="1:7" x14ac:dyDescent="0.25">
      <c r="A109" s="66" t="s">
        <v>701</v>
      </c>
      <c r="B109" s="83" t="s">
        <v>1620</v>
      </c>
      <c r="C109" s="103">
        <v>0.29484172448999402</v>
      </c>
      <c r="D109" s="166">
        <v>0</v>
      </c>
      <c r="F109" s="166">
        <f t="shared" si="1"/>
        <v>0.29484172448999402</v>
      </c>
      <c r="G109" s="66"/>
    </row>
    <row r="110" spans="1:7" x14ac:dyDescent="0.25">
      <c r="A110" s="66" t="s">
        <v>702</v>
      </c>
      <c r="B110" s="83" t="s">
        <v>1628</v>
      </c>
      <c r="C110" s="103">
        <v>8.5550053217639449E-2</v>
      </c>
      <c r="D110" s="166">
        <v>0</v>
      </c>
      <c r="F110" s="166">
        <f t="shared" si="1"/>
        <v>8.5550053217639449E-2</v>
      </c>
      <c r="G110" s="66"/>
    </row>
    <row r="111" spans="1:7" x14ac:dyDescent="0.25">
      <c r="A111" s="66" t="s">
        <v>703</v>
      </c>
      <c r="B111" s="83" t="s">
        <v>1698</v>
      </c>
      <c r="C111" s="103">
        <v>7.2840460766290642E-4</v>
      </c>
      <c r="D111" s="166">
        <v>0</v>
      </c>
      <c r="F111" s="166">
        <f t="shared" si="1"/>
        <v>7.2840460766290642E-4</v>
      </c>
      <c r="G111" s="66"/>
    </row>
    <row r="112" spans="1:7" x14ac:dyDescent="0.25">
      <c r="A112" s="66" t="s">
        <v>704</v>
      </c>
      <c r="B112" s="83" t="s">
        <v>1699</v>
      </c>
      <c r="C112" s="103">
        <v>3.3289960908016506E-5</v>
      </c>
      <c r="D112" s="166">
        <v>0</v>
      </c>
      <c r="F112" s="166">
        <f t="shared" si="1"/>
        <v>3.3289960908016506E-5</v>
      </c>
      <c r="G112" s="66"/>
    </row>
    <row r="113" spans="1:7" x14ac:dyDescent="0.25">
      <c r="A113" s="66" t="s">
        <v>705</v>
      </c>
      <c r="B113" s="83" t="s">
        <v>1632</v>
      </c>
      <c r="C113" s="103">
        <v>2.7908714913978071E-2</v>
      </c>
      <c r="D113" s="166">
        <v>0</v>
      </c>
      <c r="F113" s="166">
        <f t="shared" si="1"/>
        <v>2.7908714913978071E-2</v>
      </c>
      <c r="G113" s="66"/>
    </row>
    <row r="114" spans="1:7" x14ac:dyDescent="0.25">
      <c r="A114" s="66" t="s">
        <v>706</v>
      </c>
      <c r="B114" s="83" t="s">
        <v>1625</v>
      </c>
      <c r="C114" s="103">
        <v>5.2185311509220364E-3</v>
      </c>
      <c r="D114" s="166">
        <v>0</v>
      </c>
      <c r="F114" s="166">
        <f t="shared" si="1"/>
        <v>5.2185311509220364E-3</v>
      </c>
      <c r="G114" s="66"/>
    </row>
    <row r="115" spans="1:7" x14ac:dyDescent="0.25">
      <c r="A115" s="66" t="s">
        <v>707</v>
      </c>
      <c r="B115" s="83" t="s">
        <v>1635</v>
      </c>
      <c r="C115" s="103">
        <v>1.6363099911566717E-2</v>
      </c>
      <c r="D115" s="166">
        <v>0</v>
      </c>
      <c r="F115" s="166">
        <f t="shared" si="1"/>
        <v>1.6363099911566717E-2</v>
      </c>
      <c r="G115" s="66"/>
    </row>
    <row r="116" spans="1:7" x14ac:dyDescent="0.25">
      <c r="A116" s="66" t="s">
        <v>708</v>
      </c>
      <c r="B116" s="83" t="s">
        <v>1627</v>
      </c>
      <c r="C116" s="103">
        <v>1.4590345403866367E-2</v>
      </c>
      <c r="D116" s="166">
        <v>0</v>
      </c>
      <c r="F116" s="166">
        <f t="shared" si="1"/>
        <v>1.4590345403866367E-2</v>
      </c>
      <c r="G116" s="66"/>
    </row>
    <row r="117" spans="1:7" x14ac:dyDescent="0.25">
      <c r="A117" s="66" t="s">
        <v>709</v>
      </c>
      <c r="B117" s="83" t="s">
        <v>1624</v>
      </c>
      <c r="C117" s="103">
        <v>2.9736937292992361E-2</v>
      </c>
      <c r="D117" s="166">
        <v>0</v>
      </c>
      <c r="F117" s="166">
        <f t="shared" si="1"/>
        <v>2.9736937292992361E-2</v>
      </c>
      <c r="G117" s="66"/>
    </row>
    <row r="118" spans="1:7" x14ac:dyDescent="0.25">
      <c r="A118" s="66" t="s">
        <v>710</v>
      </c>
      <c r="B118" s="83" t="s">
        <v>1618</v>
      </c>
      <c r="C118" s="103">
        <v>4.8376100084452131E-2</v>
      </c>
      <c r="D118" s="166">
        <v>0</v>
      </c>
      <c r="F118" s="166">
        <f t="shared" si="1"/>
        <v>4.8376100084452131E-2</v>
      </c>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0.51890000000000003</v>
      </c>
      <c r="D141" s="166">
        <v>0</v>
      </c>
      <c r="E141" s="64"/>
      <c r="F141" s="123">
        <f>(C141+D141)</f>
        <v>0.51890000000000003</v>
      </c>
    </row>
    <row r="142" spans="1:7" x14ac:dyDescent="0.25">
      <c r="A142" s="66" t="s">
        <v>737</v>
      </c>
      <c r="B142" s="66" t="s">
        <v>738</v>
      </c>
      <c r="C142" s="123">
        <f>1-C141</f>
        <v>0.48109999999999997</v>
      </c>
      <c r="D142" s="166">
        <v>0</v>
      </c>
      <c r="E142" s="64"/>
      <c r="F142" s="123">
        <f>(C142+D142)</f>
        <v>0.48109999999999997</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0.35040865200176052</v>
      </c>
      <c r="D151" s="166">
        <v>0</v>
      </c>
      <c r="E151" s="64"/>
      <c r="F151" s="166">
        <f>(C151+D151)</f>
        <v>0.35040865200176052</v>
      </c>
    </row>
    <row r="152" spans="1:7" x14ac:dyDescent="0.25">
      <c r="A152" s="66" t="s">
        <v>749</v>
      </c>
      <c r="B152" s="62" t="s">
        <v>750</v>
      </c>
      <c r="C152" s="103">
        <v>0.17188452658956344</v>
      </c>
      <c r="D152" s="166">
        <v>0</v>
      </c>
      <c r="E152" s="64"/>
      <c r="F152" s="166">
        <f t="shared" ref="F152:F155" si="2">(C152+D152)</f>
        <v>0.17188452658956344</v>
      </c>
    </row>
    <row r="153" spans="1:7" x14ac:dyDescent="0.25">
      <c r="A153" s="66" t="s">
        <v>751</v>
      </c>
      <c r="B153" s="62" t="s">
        <v>752</v>
      </c>
      <c r="C153" s="103">
        <v>0.10194037833079453</v>
      </c>
      <c r="D153" s="166">
        <v>0</v>
      </c>
      <c r="F153" s="166">
        <f t="shared" si="2"/>
        <v>0.10194037833079453</v>
      </c>
    </row>
    <row r="154" spans="1:7" x14ac:dyDescent="0.25">
      <c r="A154" s="66" t="s">
        <v>753</v>
      </c>
      <c r="B154" s="62" t="s">
        <v>754</v>
      </c>
      <c r="C154" s="103">
        <v>7.0298682034102833E-2</v>
      </c>
      <c r="D154" s="166">
        <v>0</v>
      </c>
      <c r="F154" s="166">
        <f t="shared" si="2"/>
        <v>7.0298682034102833E-2</v>
      </c>
    </row>
    <row r="155" spans="1:7" x14ac:dyDescent="0.25">
      <c r="A155" s="66" t="s">
        <v>755</v>
      </c>
      <c r="B155" s="62" t="s">
        <v>756</v>
      </c>
      <c r="C155" s="103">
        <v>0.30549999999999999</v>
      </c>
      <c r="D155" s="166">
        <v>0</v>
      </c>
      <c r="F155" s="166">
        <f t="shared" si="2"/>
        <v>0.30549999999999999</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03">
        <v>1.4161186259675433E-3</v>
      </c>
      <c r="D161" s="166">
        <v>0</v>
      </c>
      <c r="E161" s="64"/>
      <c r="F161" s="166">
        <f>(C161+D161)</f>
        <v>1.4161186259675433E-3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9">
        <v>1779.6971637253801</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9"/>
      <c r="D171" s="169"/>
      <c r="E171" s="80"/>
      <c r="F171" s="176">
        <f t="shared" ref="F171:F185" si="3">IF($C$195=0,"",IF(C171="[for completion]","",C171/$C$195))</f>
        <v>0</v>
      </c>
      <c r="G171" s="176">
        <f t="shared" ref="G171:G185" si="4">IF($D$195=0,"",IF(D171="[for completion]","",D171/$D$195))</f>
        <v>0</v>
      </c>
    </row>
    <row r="172" spans="1:7" x14ac:dyDescent="0.25">
      <c r="A172" s="66" t="s">
        <v>776</v>
      </c>
      <c r="B172" s="83" t="s">
        <v>1639</v>
      </c>
      <c r="C172" s="169">
        <v>1381.7184113199983</v>
      </c>
      <c r="D172" s="169">
        <v>2902</v>
      </c>
      <c r="E172" s="80"/>
      <c r="F172" s="176">
        <f t="shared" si="3"/>
        <v>9.0497538859461754E-2</v>
      </c>
      <c r="G172" s="176">
        <f t="shared" si="4"/>
        <v>0.33826786338734116</v>
      </c>
    </row>
    <row r="173" spans="1:7" x14ac:dyDescent="0.25">
      <c r="A173" s="66" t="s">
        <v>777</v>
      </c>
      <c r="B173" s="83" t="s">
        <v>1640</v>
      </c>
      <c r="C173" s="169">
        <v>3816.5070037799974</v>
      </c>
      <c r="D173" s="169">
        <v>2556</v>
      </c>
      <c r="E173" s="80"/>
      <c r="F173" s="176">
        <f t="shared" si="3"/>
        <v>0.24996735083817243</v>
      </c>
      <c r="G173" s="176">
        <f t="shared" si="4"/>
        <v>0.29793682247348174</v>
      </c>
    </row>
    <row r="174" spans="1:7" x14ac:dyDescent="0.25">
      <c r="A174" s="66" t="s">
        <v>778</v>
      </c>
      <c r="B174" s="83" t="s">
        <v>1641</v>
      </c>
      <c r="C174" s="169">
        <v>4182.6764686500183</v>
      </c>
      <c r="D174" s="169">
        <v>1696</v>
      </c>
      <c r="E174" s="80"/>
      <c r="F174" s="176">
        <f t="shared" si="3"/>
        <v>0.27395012120928286</v>
      </c>
      <c r="G174" s="176">
        <f t="shared" si="4"/>
        <v>0.19769203869914909</v>
      </c>
    </row>
    <row r="175" spans="1:7" x14ac:dyDescent="0.25">
      <c r="A175" s="66" t="s">
        <v>779</v>
      </c>
      <c r="B175" s="83" t="s">
        <v>1642</v>
      </c>
      <c r="C175" s="169">
        <v>2988.3832177899985</v>
      </c>
      <c r="D175" s="169">
        <v>870</v>
      </c>
      <c r="E175" s="80"/>
      <c r="F175" s="176">
        <f t="shared" si="3"/>
        <v>0.1957282498107214</v>
      </c>
      <c r="G175" s="176">
        <f t="shared" si="4"/>
        <v>0.10141042079496444</v>
      </c>
    </row>
    <row r="176" spans="1:7" x14ac:dyDescent="0.25">
      <c r="A176" s="66" t="s">
        <v>780</v>
      </c>
      <c r="B176" s="83" t="s">
        <v>1643</v>
      </c>
      <c r="C176" s="169">
        <v>1365.1165692299928</v>
      </c>
      <c r="D176" s="169">
        <v>308</v>
      </c>
      <c r="E176" s="80"/>
      <c r="F176" s="176">
        <f t="shared" si="3"/>
        <v>8.9410178484605335E-2</v>
      </c>
      <c r="G176" s="176">
        <f t="shared" si="4"/>
        <v>3.5901620235458676E-2</v>
      </c>
    </row>
    <row r="177" spans="1:7" x14ac:dyDescent="0.25">
      <c r="A177" s="66" t="s">
        <v>781</v>
      </c>
      <c r="B177" s="83" t="s">
        <v>1644</v>
      </c>
      <c r="C177" s="169">
        <v>1533.6202968300113</v>
      </c>
      <c r="D177" s="169">
        <v>247</v>
      </c>
      <c r="E177" s="80"/>
      <c r="F177" s="176">
        <f t="shared" si="3"/>
        <v>0.10044656079775613</v>
      </c>
      <c r="G177" s="176">
        <f t="shared" si="4"/>
        <v>2.8791234409604849E-2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15268.021967600018</v>
      </c>
      <c r="D195" s="91">
        <f>SUM(D171:D194)</f>
        <v>8579</v>
      </c>
      <c r="E195" s="103"/>
      <c r="F195" s="94">
        <f>SUM(F171:F194)</f>
        <v>0.99999999999999989</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0.54786331587921311</v>
      </c>
      <c r="G197" s="66"/>
    </row>
    <row r="198" spans="1:7" x14ac:dyDescent="0.25">
      <c r="G198" s="66"/>
    </row>
    <row r="199" spans="1:7" x14ac:dyDescent="0.25">
      <c r="B199" s="83" t="s">
        <v>803</v>
      </c>
      <c r="G199" s="66"/>
    </row>
    <row r="200" spans="1:7" x14ac:dyDescent="0.25">
      <c r="A200" s="66" t="s">
        <v>804</v>
      </c>
      <c r="B200" s="66" t="s">
        <v>805</v>
      </c>
      <c r="C200" s="169">
        <v>3532.91992927</v>
      </c>
      <c r="D200" s="169">
        <v>3724</v>
      </c>
      <c r="F200" s="92">
        <f t="shared" ref="F200:F214" si="5">IF($C$208=0,"",IF(C200="[for completion]","",C200/$C$208))</f>
        <v>0.23139342717525224</v>
      </c>
      <c r="G200" s="92">
        <f t="shared" ref="G200:G214" si="6">IF($D$208=0,"",IF(D200="[for completion]","",D200/$D$208))</f>
        <v>0.43408322648327313</v>
      </c>
    </row>
    <row r="201" spans="1:7" x14ac:dyDescent="0.25">
      <c r="A201" s="66" t="s">
        <v>806</v>
      </c>
      <c r="B201" s="66" t="s">
        <v>807</v>
      </c>
      <c r="C201" s="169">
        <v>1700.16237052</v>
      </c>
      <c r="D201" s="169">
        <v>905</v>
      </c>
      <c r="F201" s="92">
        <f t="shared" si="5"/>
        <v>0.11135446190265416</v>
      </c>
      <c r="G201" s="92">
        <f t="shared" si="6"/>
        <v>0.10549015036717566</v>
      </c>
    </row>
    <row r="202" spans="1:7" x14ac:dyDescent="0.25">
      <c r="A202" s="66" t="s">
        <v>808</v>
      </c>
      <c r="B202" s="66" t="s">
        <v>809</v>
      </c>
      <c r="C202" s="169">
        <v>2467.1708648899998</v>
      </c>
      <c r="D202" s="169">
        <v>1103</v>
      </c>
      <c r="F202" s="92">
        <f t="shared" si="5"/>
        <v>0.16159073324138132</v>
      </c>
      <c r="G202" s="92">
        <f t="shared" si="6"/>
        <v>0.12856976337568482</v>
      </c>
    </row>
    <row r="203" spans="1:7" x14ac:dyDescent="0.25">
      <c r="A203" s="66" t="s">
        <v>810</v>
      </c>
      <c r="B203" s="66" t="s">
        <v>811</v>
      </c>
      <c r="C203" s="169">
        <v>4596.0618906399905</v>
      </c>
      <c r="D203" s="169">
        <v>1695</v>
      </c>
      <c r="F203" s="92">
        <f t="shared" si="5"/>
        <v>0.3010253653284764</v>
      </c>
      <c r="G203" s="92">
        <f t="shared" si="6"/>
        <v>0.19757547499708591</v>
      </c>
    </row>
    <row r="204" spans="1:7" x14ac:dyDescent="0.25">
      <c r="A204" s="66" t="s">
        <v>812</v>
      </c>
      <c r="B204" s="66" t="s">
        <v>813</v>
      </c>
      <c r="C204" s="169">
        <v>2476.7606495800001</v>
      </c>
      <c r="D204" s="169">
        <v>960</v>
      </c>
      <c r="F204" s="92">
        <f t="shared" si="5"/>
        <v>0.16221882931763471</v>
      </c>
      <c r="G204" s="92">
        <f t="shared" si="6"/>
        <v>0.11190115398065043</v>
      </c>
    </row>
    <row r="205" spans="1:7" x14ac:dyDescent="0.25">
      <c r="A205" s="66" t="s">
        <v>814</v>
      </c>
      <c r="B205" s="66" t="s">
        <v>815</v>
      </c>
      <c r="C205" s="169">
        <v>482.17291603000001</v>
      </c>
      <c r="D205" s="169">
        <v>186</v>
      </c>
      <c r="F205" s="92">
        <f t="shared" si="5"/>
        <v>3.1580575208315191E-2</v>
      </c>
      <c r="G205" s="92">
        <f t="shared" si="6"/>
        <v>2.1680848583751019E-2</v>
      </c>
    </row>
    <row r="206" spans="1:7" x14ac:dyDescent="0.25">
      <c r="A206" s="66" t="s">
        <v>816</v>
      </c>
      <c r="B206" s="66" t="s">
        <v>817</v>
      </c>
      <c r="C206" s="169">
        <v>9.8166449900000003</v>
      </c>
      <c r="D206" s="169">
        <v>3</v>
      </c>
      <c r="F206" s="92">
        <f t="shared" si="5"/>
        <v>6.4295460216338008E-4</v>
      </c>
      <c r="G206" s="92">
        <f t="shared" si="6"/>
        <v>3.496911061895326E-4</v>
      </c>
    </row>
    <row r="207" spans="1:7" x14ac:dyDescent="0.25">
      <c r="A207" s="66" t="s">
        <v>818</v>
      </c>
      <c r="B207" s="66" t="s">
        <v>819</v>
      </c>
      <c r="C207" s="169">
        <v>2.9567016800000001</v>
      </c>
      <c r="D207" s="169">
        <v>3</v>
      </c>
      <c r="F207" s="92">
        <f t="shared" si="5"/>
        <v>1.9365322412257243E-4</v>
      </c>
      <c r="G207" s="92">
        <f t="shared" si="6"/>
        <v>3.496911061895326E-4</v>
      </c>
    </row>
    <row r="208" spans="1:7" x14ac:dyDescent="0.25">
      <c r="A208" s="66" t="s">
        <v>820</v>
      </c>
      <c r="B208" s="93" t="s">
        <v>161</v>
      </c>
      <c r="C208" s="169">
        <f>SUM(C200:C207)</f>
        <v>15268.021967599991</v>
      </c>
      <c r="D208" s="169">
        <f>SUM(D200:D207)</f>
        <v>8579</v>
      </c>
      <c r="F208" s="103">
        <f>SUM(F200:F207)</f>
        <v>0.99999999999999989</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0.48194185467105227</v>
      </c>
      <c r="G219" s="66"/>
    </row>
    <row r="220" spans="1:7" x14ac:dyDescent="0.25">
      <c r="G220" s="66"/>
    </row>
    <row r="221" spans="1:7" x14ac:dyDescent="0.25">
      <c r="B221" s="83" t="s">
        <v>803</v>
      </c>
      <c r="G221" s="66"/>
    </row>
    <row r="222" spans="1:7" x14ac:dyDescent="0.25">
      <c r="A222" s="66" t="s">
        <v>838</v>
      </c>
      <c r="B222" s="66" t="s">
        <v>805</v>
      </c>
      <c r="C222" s="169">
        <v>5202.5515366500003</v>
      </c>
      <c r="D222" s="169">
        <v>4700</v>
      </c>
      <c r="F222" s="92">
        <f>IF($C$230=0,"",IF(C222="[Mark as ND1 if not relevant]","",C222/$C$230))</f>
        <v>0.34074823495081724</v>
      </c>
      <c r="G222" s="92">
        <f>IF($D$230=0,"",IF(D222="[Mark as ND1 if not relevant]","",D222/$D$230))</f>
        <v>0.54784939969693436</v>
      </c>
    </row>
    <row r="223" spans="1:7" x14ac:dyDescent="0.25">
      <c r="A223" s="66" t="s">
        <v>839</v>
      </c>
      <c r="B223" s="66" t="s">
        <v>807</v>
      </c>
      <c r="C223" s="169">
        <v>2015.3657154</v>
      </c>
      <c r="D223" s="169">
        <v>887</v>
      </c>
      <c r="F223" s="92">
        <f t="shared" ref="F223:F229" si="7">IF($C$230=0,"",IF(C223="[Mark as ND1 if not relevant]","",C223/$C$230))</f>
        <v>0.13199913647470335</v>
      </c>
      <c r="G223" s="92">
        <f t="shared" ref="G223:G229" si="8">IF($D$230=0,"",IF(D223="[Mark as ND1 if not relevant]","",D223/$D$230))</f>
        <v>0.10339200373003847</v>
      </c>
    </row>
    <row r="224" spans="1:7" x14ac:dyDescent="0.25">
      <c r="A224" s="66" t="s">
        <v>840</v>
      </c>
      <c r="B224" s="66" t="s">
        <v>809</v>
      </c>
      <c r="C224" s="169">
        <v>2678.6202230999902</v>
      </c>
      <c r="D224" s="169">
        <v>1050</v>
      </c>
      <c r="F224" s="92">
        <f t="shared" si="7"/>
        <v>0.17543989842195962</v>
      </c>
      <c r="G224" s="92">
        <f t="shared" si="8"/>
        <v>0.12239188716633641</v>
      </c>
    </row>
    <row r="225" spans="1:7" x14ac:dyDescent="0.25">
      <c r="A225" s="66" t="s">
        <v>841</v>
      </c>
      <c r="B225" s="66" t="s">
        <v>811</v>
      </c>
      <c r="C225" s="169">
        <v>3683.8491131400001</v>
      </c>
      <c r="D225" s="169">
        <v>1325</v>
      </c>
      <c r="F225" s="92">
        <f t="shared" si="7"/>
        <v>0.24127874068804941</v>
      </c>
      <c r="G225" s="92">
        <f t="shared" si="8"/>
        <v>0.15444690523371021</v>
      </c>
    </row>
    <row r="226" spans="1:7" x14ac:dyDescent="0.25">
      <c r="A226" s="66" t="s">
        <v>842</v>
      </c>
      <c r="B226" s="66" t="s">
        <v>813</v>
      </c>
      <c r="C226" s="169">
        <v>1571.61868794</v>
      </c>
      <c r="D226" s="169">
        <v>588</v>
      </c>
      <c r="F226" s="92">
        <f t="shared" si="7"/>
        <v>0.10293531744158511</v>
      </c>
      <c r="G226" s="92">
        <f t="shared" si="8"/>
        <v>6.8539456813148381E-2</v>
      </c>
    </row>
    <row r="227" spans="1:7" x14ac:dyDescent="0.25">
      <c r="A227" s="66" t="s">
        <v>843</v>
      </c>
      <c r="B227" s="66" t="s">
        <v>815</v>
      </c>
      <c r="C227" s="169">
        <v>84.600467339999994</v>
      </c>
      <c r="D227" s="169">
        <v>20</v>
      </c>
      <c r="F227" s="92">
        <f t="shared" si="7"/>
        <v>5.541023422649588E-3</v>
      </c>
      <c r="G227" s="92">
        <f t="shared" si="8"/>
        <v>2.3312740412635507E-3</v>
      </c>
    </row>
    <row r="228" spans="1:7" x14ac:dyDescent="0.25">
      <c r="A228" s="66" t="s">
        <v>844</v>
      </c>
      <c r="B228" s="66" t="s">
        <v>817</v>
      </c>
      <c r="C228" s="169">
        <v>31.050866989999999</v>
      </c>
      <c r="D228" s="169">
        <v>8</v>
      </c>
      <c r="F228" s="92">
        <f t="shared" si="7"/>
        <v>2.0337190407436218E-3</v>
      </c>
      <c r="G228" s="92">
        <f t="shared" si="8"/>
        <v>9.3250961650542016E-4</v>
      </c>
    </row>
    <row r="229" spans="1:7" x14ac:dyDescent="0.25">
      <c r="A229" s="66" t="s">
        <v>845</v>
      </c>
      <c r="B229" s="66" t="s">
        <v>819</v>
      </c>
      <c r="C229" s="169">
        <v>0.36535704000000002</v>
      </c>
      <c r="D229" s="169">
        <v>1</v>
      </c>
      <c r="F229" s="92">
        <f t="shared" si="7"/>
        <v>2.3929559492075527E-5</v>
      </c>
      <c r="G229" s="92">
        <f t="shared" si="8"/>
        <v>1.1656370206317752E-4</v>
      </c>
    </row>
    <row r="230" spans="1:7" x14ac:dyDescent="0.25">
      <c r="A230" s="66" t="s">
        <v>846</v>
      </c>
      <c r="B230" s="93" t="s">
        <v>161</v>
      </c>
      <c r="C230" s="169">
        <f>SUM(C222:C229)</f>
        <v>15268.021967599991</v>
      </c>
      <c r="D230" s="169">
        <f>SUM(D222:D229)</f>
        <v>8579</v>
      </c>
      <c r="F230" s="103">
        <f>SUM(F222:F229)</f>
        <v>1.0000000000000002</v>
      </c>
      <c r="G230" s="103">
        <f>SUM(G222:G229)</f>
        <v>0.99999999999999989</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4">
        <v>0.96841209259775507</v>
      </c>
      <c r="E241" s="103"/>
      <c r="F241" s="103"/>
      <c r="G241" s="103"/>
    </row>
    <row r="242" spans="1:14" x14ac:dyDescent="0.25">
      <c r="A242" s="66" t="s">
        <v>859</v>
      </c>
      <c r="B242" s="66" t="s">
        <v>860</v>
      </c>
      <c r="C242" s="174">
        <v>3.5010477197883073E-3</v>
      </c>
      <c r="E242" s="103"/>
      <c r="F242" s="103"/>
    </row>
    <row r="243" spans="1:14" x14ac:dyDescent="0.25">
      <c r="A243" s="66" t="s">
        <v>861</v>
      </c>
      <c r="B243" s="66" t="s">
        <v>862</v>
      </c>
      <c r="C243" s="174">
        <v>2.6843044439811184E-2</v>
      </c>
      <c r="E243" s="103"/>
      <c r="F243" s="103"/>
    </row>
    <row r="244" spans="1:14" x14ac:dyDescent="0.25">
      <c r="A244" s="66" t="s">
        <v>863</v>
      </c>
      <c r="B244" s="83" t="s">
        <v>1603</v>
      </c>
      <c r="C244" s="174">
        <v>0</v>
      </c>
      <c r="D244" s="80"/>
      <c r="E244" s="80"/>
      <c r="F244" s="99"/>
      <c r="G244" s="99"/>
      <c r="H244" s="64"/>
      <c r="I244" s="66"/>
      <c r="J244" s="66"/>
      <c r="K244" s="66"/>
      <c r="L244" s="64"/>
      <c r="M244" s="64"/>
      <c r="N244" s="64"/>
    </row>
    <row r="245" spans="1:14" x14ac:dyDescent="0.25">
      <c r="A245" s="66" t="s">
        <v>1611</v>
      </c>
      <c r="B245" s="66" t="s">
        <v>159</v>
      </c>
      <c r="C245" s="174">
        <v>1.243815242645406E-3</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v>0.89</v>
      </c>
      <c r="E258" s="64"/>
      <c r="F258" s="64"/>
    </row>
    <row r="259" spans="1:7" x14ac:dyDescent="0.25">
      <c r="A259" s="66" t="s">
        <v>881</v>
      </c>
      <c r="B259" s="66" t="s">
        <v>882</v>
      </c>
      <c r="C259" s="103">
        <v>0</v>
      </c>
      <c r="E259" s="64"/>
      <c r="F259" s="64"/>
    </row>
    <row r="260" spans="1:7" x14ac:dyDescent="0.25">
      <c r="A260" s="66" t="s">
        <v>883</v>
      </c>
      <c r="B260" s="66" t="s">
        <v>159</v>
      </c>
      <c r="C260" s="103">
        <v>0.11</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B1" sqref="B1"/>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1709</v>
      </c>
    </row>
    <row r="11" spans="1:3" ht="54.75" customHeight="1" x14ac:dyDescent="0.25">
      <c r="A11" s="1" t="s">
        <v>1399</v>
      </c>
      <c r="B11" s="80" t="s">
        <v>1400</v>
      </c>
      <c r="C11" s="66" t="s">
        <v>1702</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1710</v>
      </c>
    </row>
    <row r="17" spans="1:3" ht="30" customHeight="1" x14ac:dyDescent="0.25">
      <c r="A17" s="1" t="s">
        <v>1411</v>
      </c>
      <c r="B17" s="84" t="s">
        <v>1412</v>
      </c>
      <c r="C17" s="66" t="s">
        <v>1711</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1712</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Navngitte områder</vt:lpstr>
      </vt:variant>
      <vt:variant>
        <vt:i4>13</vt:i4>
      </vt:variant>
    </vt:vector>
  </HeadingPairs>
  <TitlesOfParts>
    <vt:vector size="25"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1532222957</vt:i4>
  </property>
  <property fmtid="{D5CDD505-2E9C-101B-9397-08002B2CF9AE}" pid="3" name="_NewReviewCycle">
    <vt:lpwstr/>
  </property>
  <property fmtid="{D5CDD505-2E9C-101B-9397-08002B2CF9AE}" pid="4" name="_EmailSubject">
    <vt:lpwstr>Storebrand Boligkreditt AS Cover Pool Report Q1 2017</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