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20_03/"/>
    </mc:Choice>
  </mc:AlternateContent>
  <xr:revisionPtr revIDLastSave="0" documentId="13_ncr:1_{B52F061E-808A-409A-BCC3-8A753FB915AA}" xr6:coauthVersionLast="44" xr6:coauthVersionMax="44" xr10:uidLastSave="{00000000-0000-0000-0000-000000000000}"/>
  <bookViews>
    <workbookView xWindow="-120" yWindow="-120" windowWidth="38640" windowHeight="212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6" i="17" l="1"/>
  <c r="C85" i="17"/>
  <c r="C84" i="17"/>
  <c r="C83" i="17"/>
  <c r="C82" i="17"/>
  <c r="C161" i="9"/>
  <c r="C36" i="9"/>
  <c r="D45" i="8" l="1"/>
  <c r="C56" i="8" l="1"/>
  <c r="D96" i="8" l="1"/>
  <c r="D97" i="8"/>
  <c r="D98" i="8"/>
  <c r="D94" i="8"/>
  <c r="D95" i="8"/>
  <c r="J12" i="14" l="1"/>
  <c r="F100" i="9"/>
  <c r="F101" i="9"/>
  <c r="F102" i="9"/>
  <c r="F103" i="9"/>
  <c r="F104" i="9"/>
  <c r="F105" i="9"/>
  <c r="F106" i="9"/>
  <c r="F107" i="9"/>
  <c r="F108" i="9"/>
  <c r="F109" i="9"/>
  <c r="F110" i="9"/>
  <c r="F99" i="9"/>
  <c r="F152" i="9"/>
  <c r="F153" i="9"/>
  <c r="F154" i="9"/>
  <c r="F155" i="9"/>
  <c r="F151" i="9"/>
  <c r="F141" i="9"/>
  <c r="C142" i="9"/>
  <c r="F142" i="9" s="1"/>
  <c r="D73" i="9" l="1"/>
  <c r="F73" i="9"/>
  <c r="F28" i="9" l="1"/>
  <c r="C77" i="8"/>
  <c r="G84" i="17" l="1"/>
  <c r="G86" i="17"/>
  <c r="G83" i="17"/>
  <c r="G85" i="17"/>
  <c r="C12" i="9"/>
  <c r="C179" i="8"/>
  <c r="C193" i="8"/>
  <c r="C208" i="8" s="1"/>
  <c r="C58" i="8"/>
  <c r="C115" i="8" s="1"/>
  <c r="C37" i="9" l="1"/>
  <c r="F37" i="9" s="1"/>
  <c r="F161" i="9"/>
  <c r="C15" i="9"/>
  <c r="G82" i="17"/>
  <c r="C38" i="8"/>
  <c r="D115" i="8"/>
  <c r="J11" i="14" l="1"/>
  <c r="J13" i="14" s="1"/>
  <c r="F36" i="9"/>
  <c r="F217" i="8"/>
  <c r="F227" i="8"/>
  <c r="F226" i="8"/>
  <c r="F225" i="8"/>
  <c r="F224" i="8"/>
  <c r="F223" i="8"/>
  <c r="F222" i="8"/>
  <c r="F221" i="8"/>
  <c r="F218" i="8"/>
  <c r="M11" i="14" l="1"/>
  <c r="K11" i="14"/>
  <c r="L11" i="14"/>
  <c r="F219" i="8"/>
  <c r="C290" i="8" l="1"/>
  <c r="D292" i="8" l="1"/>
  <c r="C292" i="8"/>
  <c r="C288" i="8" l="1"/>
  <c r="D179" i="11" l="1"/>
  <c r="G175" i="11" s="1"/>
  <c r="C179" i="11"/>
  <c r="F175" i="11" s="1"/>
  <c r="D157" i="11"/>
  <c r="G153" i="11" s="1"/>
  <c r="C157" i="11"/>
  <c r="F153" i="11" s="1"/>
  <c r="G149" i="11"/>
  <c r="F149" i="11"/>
  <c r="D144" i="11"/>
  <c r="G142" i="11" s="1"/>
  <c r="C144" i="11"/>
  <c r="F142" i="11" s="1"/>
  <c r="G132" i="11"/>
  <c r="F122" i="11"/>
  <c r="C59" i="11"/>
  <c r="C55" i="11"/>
  <c r="C26" i="11"/>
  <c r="C152" i="10"/>
  <c r="F164" i="10" s="1"/>
  <c r="F149" i="10"/>
  <c r="F148" i="10"/>
  <c r="C82" i="10"/>
  <c r="C78" i="10"/>
  <c r="C49" i="10"/>
  <c r="C42" i="10"/>
  <c r="F41" i="10" s="1"/>
  <c r="D37" i="10"/>
  <c r="G34" i="10" s="1"/>
  <c r="C37" i="10"/>
  <c r="F36" i="10" s="1"/>
  <c r="G36" i="10"/>
  <c r="G35" i="10"/>
  <c r="F35" i="10"/>
  <c r="G32" i="10"/>
  <c r="G31" i="10"/>
  <c r="F31" i="10"/>
  <c r="G30" i="10"/>
  <c r="G29" i="10"/>
  <c r="F29" i="10"/>
  <c r="G27" i="10"/>
  <c r="G26" i="10"/>
  <c r="G25" i="10"/>
  <c r="F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G228" i="9" l="1"/>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<sst xmlns="http://schemas.openxmlformats.org/spreadsheetml/2006/main" count="2929" uniqueCount="1860">
  <si>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</si>
  <si>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</si>
  <si>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</si>
  <si>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</si>
  <si>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</si>
  <si>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</si>
  <si>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</si>
  <si>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</si>
  <si>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</si>
  <si>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</si>
  <si>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</si>
  <si>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</si>
  <si>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</si>
  <si>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</si>
  <si>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</si>
  <si>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</si>
  <si>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</si>
  <si>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</si>
  <si>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</si>
  <si>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</si>
  <si>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</si>
  <si>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</si>
  <si>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</si>
  <si>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</si>
  <si>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</si>
  <si>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</si>
  <si>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</si>
  <si>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</si>
  <si>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</si>
  <si>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</si>
  <si>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</si>
  <si>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</si>
  <si>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</si>
  <si>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</si>
  <si>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</si>
  <si>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</si>
  <si>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</si>
  <si>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</si>
  <si>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</si>
  <si>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</si>
  <si>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</si>
  <si>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</si>
  <si>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</si>
  <si>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</si>
  <si>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</si>
  <si>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</si>
  <si>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</si>
  <si>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</si>
  <si>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</si>
  <si>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</si>
  <si>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</si>
  <si>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</si>
  <si>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</si>
  <si>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</si>
  <si>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</si>
  <si>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</si>
  <si>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</si>
  <si>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</si>
  <si>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</si>
  <si>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</si>
  <si>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</si>
  <si>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</si>
  <si>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</si>
  <si>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</si>
  <si>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</si>
  <si>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</si>
  <si>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</si>
  <si>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</si>
  <si>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</si>
  <si>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</si>
  <si>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</si>
  <si>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</si>
  <si>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</si>
  <si>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</si>
  <si>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</si>
  <si>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</si>
  <si>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</si>
  <si>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</si>
  <si>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</si>
  <si>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</si>
  <si>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</si>
  <si>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</si>
  <si>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</si>
  <si>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</si>
  <si>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</si>
  <si>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</si>
  <si>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</si>
  <si>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</si>
  <si>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</si>
  <si>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</si>
  <si>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</si>
  <si>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</si>
  <si>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</si>
  <si>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</si>
  <si>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</si>
  <si>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</si>
  <si>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</si>
  <si>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</si>
  <si>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</si>
  <si>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</si>
  <si>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</si>
  <si>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</si>
  <si>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</si>
  <si>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</si>
  <si>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</si>
  <si>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</si>
  <si>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</si>
  <si>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</si>
  <si>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</si>
  <si>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</si>
  <si>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</si>
  <si>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</si>
  <si>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</si>
  <si>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</si>
  <si>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</si>
  <si>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</si>
  <si>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</si>
  <si>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</si>
  <si>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</si>
  <si>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</si>
  <si>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</si>
  <si>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</si>
  <si>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</si>
  <si>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</si>
  <si>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</si>
  <si>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</si>
  <si>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</si>
  <si>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</si>
  <si>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</si>
  <si>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</si>
  <si>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</si>
  <si>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</si>
  <si>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</si>
  <si>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</si>
  <si>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</si>
  <si>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</si>
  <si>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</si>
  <si>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</si>
  <si>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</si>
  <si>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</si>
  <si>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</si>
  <si>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</si>
  <si>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</si>
  <si>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</si>
  <si>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</si>
  <si>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</si>
  <si>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</si>
  <si>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</si>
  <si>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</si>
  <si>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</si>
  <si>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</si>
  <si>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</si>
  <si>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</si>
  <si>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</si>
  <si>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</si>
  <si>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</si>
  <si>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</si>
  <si>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</si>
  <si>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</si>
  <si>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</si>
  <si>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</si>
  <si>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</si>
  <si>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</si>
  <si>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</si>
  <si>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</si>
  <si>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</si>
  <si>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</si>
  <si>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</si>
  <si>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</si>
  <si>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</si>
  <si>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</si>
  <si>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</si>
  <si>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</si>
  <si>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</si>
  <si>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</si>
  <si>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</si>
  <si>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</si>
  <si>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</si>
  <si>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</si>
  <si>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</si>
  <si>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</si>
  <si>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</si>
  <si>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</si>
  <si>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</si>
  <si>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</si>
  <si>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</si>
  <si>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</si>
  <si>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</si>
  <si>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</si>
  <si>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</si>
  <si>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</si>
  <si>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</si>
  <si>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</si>
  <si>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</si>
  <si>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</si>
  <si>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</si>
  <si>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</si>
  <si>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</si>
  <si>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</si>
  <si>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</si>
  <si>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</si>
  <si>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</si>
  <si>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</si>
  <si>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</si>
  <si>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</si>
  <si>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</si>
  <si>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</si>
  <si>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</si>
  <si>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</si>
  <si>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</si>
  <si>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</si>
  <si>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</si>
  <si>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</si>
  <si>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</si>
  <si>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</si>
  <si>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</si>
  <si>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</si>
  <si>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</si>
  <si>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</si>
  <si>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</si>
  <si>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</si>
  <si>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</si>
  <si>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</si>
  <si>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</si>
  <si>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</si>
  <si>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</si>
  <si>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</si>
  <si>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</si>
  <si>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</si>
  <si>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</si>
  <si>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</si>
  <si>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</si>
  <si>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</si>
  <si>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</si>
  <si>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</si>
  <si>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</si>
  <si>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</si>
  <si>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</si>
  <si>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</si>
  <si>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</si>
  <si>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</si>
  <si>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</si>
  <si>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</si>
  <si>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</si>
  <si>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</si>
  <si>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</si>
  <si>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</si>
  <si>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</si>
  <si>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</si>
  <si>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</si>
  <si>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</si>
  <si>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</si>
  <si>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</si>
  <si>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</si>
  <si>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</si>
  <si>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</si>
  <si>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</si>
  <si>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</si>
  <si>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</si>
  <si>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</si>
  <si>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</si>
  <si>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</si>
  <si>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</si>
  <si>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</si>
  <si>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</si>
  <si>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</si>
  <si>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</si>
  <si>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</si>
  <si>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</si>
  <si>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</si>
  <si>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</si>
  <si>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</si>
  <si>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</si>
  <si>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</si>
  <si>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</si>
  <si>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</si>
  <si>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</si>
  <si>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</si>
  <si>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</si>
  <si>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</si>
  <si>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</si>
  <si>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</si>
  <si>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</si>
  <si>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</si>
  <si>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</si>
  <si>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</si>
  <si>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</si>
  <si>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</si>
  <si>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</si>
  <si>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</si>
  <si>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</si>
  <si>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</si>
  <si>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</si>
  <si>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</si>
  <si>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</si>
  <si>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</si>
  <si>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</si>
  <si>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</si>
  <si>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</si>
  <si>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</si>
  <si>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</si>
  <si>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</si>
  <si>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</si>
  <si>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</si>
  <si>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</si>
  <si>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</si>
  <si>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</si>
  <si>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</si>
  <si>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</si>
  <si>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</si>
  <si>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</si>
  <si>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</si>
  <si>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</si>
  <si>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</si>
  <si>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</si>
  <si>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</si>
  <si>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</si>
  <si>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</si>
  <si>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</si>
  <si>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</si>
  <si>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</si>
  <si>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</si>
  <si>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</si>
  <si>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</si>
  <si>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</si>
  <si>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</si>
  <si>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</si>
  <si>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</si>
  <si>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</si>
  <si>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</si>
  <si>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</si>
  <si>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</si>
  <si>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</si>
  <si>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</si>
  <si>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</si>
  <si>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</si>
  <si>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</si>
  <si>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</si>
  <si>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</si>
  <si>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</si>
  <si>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</si>
  <si>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</si>
  <si>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</si>
  <si>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</si>
  <si>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</si>
  <si>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</si>
  <si>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</si>
  <si>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</si>
  <si>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</si>
  <si>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</si>
  <si>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</si>
  <si>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</si>
  <si>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</si>
  <si>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</si>
  <si>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</si>
  <si>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</si>
  <si>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</si>
  <si>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</si>
  <si>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</si>
  <si>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</si>
  <si>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</si>
  <si>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</si>
  <si>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</si>
  <si>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</si>
  <si>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</si>
  <si>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</si>
  <si>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</si>
  <si>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</si>
  <si>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</si>
  <si>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</si>
  <si>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</si>
  <si>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</si>
  <si>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</si>
  <si>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</si>
  <si>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</si>
  <si>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</si>
  <si>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</si>
  <si>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</si>
  <si>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</si>
  <si>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</si>
  <si>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</si>
  <si>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</si>
  <si>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</si>
  <si>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</si>
  <si>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</si>
  <si>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</si>
  <si>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</si>
  <si>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</si>
  <si>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</si>
  <si>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</si>
  <si>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</si>
  <si>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</si>
  <si>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</si>
  <si>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</si>
  <si>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</si>
  <si>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</si>
  <si>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</si>
  <si>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</si>
  <si>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</si>
  <si>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</si>
  <si>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</si>
  <si>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</si>
  <si>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</si>
  <si>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</si>
  <si>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</si>
  <si>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</si>
  <si>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</si>
  <si>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</si>
  <si>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</si>
  <si>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</si>
  <si>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</si>
  <si>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</si>
  <si>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</si>
  <si>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</si>
  <si>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</si>
  <si>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</si>
  <si>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</si>
  <si>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</si>
  <si>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</si>
  <si>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</si>
  <si>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</si>
  <si>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</si>
  <si>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</si>
  <si>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</si>
  <si>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</si>
  <si>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</si>
  <si>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</si>
  <si>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</si>
  <si>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</si>
  <si>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</si>
  <si>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</si>
  <si>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</si>
  <si>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</si>
  <si>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</si>
  <si>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</si>
  <si>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</si>
  <si>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</si>
  <si>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</si>
  <si>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</si>
  <si>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</si>
  <si>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</si>
  <si>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</si>
  <si>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</si>
  <si>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</si>
  <si>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</si>
  <si>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</si>
  <si>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</si>
  <si>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</si>
  <si>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</si>
  <si>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</si>
  <si>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</si>
  <si>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</si>
  <si>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</si>
  <si>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</si>
  <si>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</si>
  <si>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</si>
  <si>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</si>
  <si>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</si>
  <si>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</si>
  <si>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</si>
  <si>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</si>
  <si>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</si>
  <si>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</si>
  <si>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</si>
  <si>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</si>
  <si>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</si>
  <si>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</si>
  <si>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</si>
  <si>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</si>
  <si>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</si>
  <si>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</si>
  <si>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</si>
  <si>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</si>
  <si>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</si>
  <si>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</si>
  <si>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</si>
  <si>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</si>
  <si>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</si>
  <si>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</si>
  <si>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</si>
  <si>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</si>
  <si>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</si>
  <si>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</si>
  <si>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</si>
  <si>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</si>
  <si>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</si>
  <si>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</si>
  <si>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</si>
  <si>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</si>
  <si>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</si>
  <si>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</si>
  <si>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</si>
  <si>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</si>
  <si>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</si>
  <si>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</si>
  <si>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</si>
  <si>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</si>
  <si>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</si>
  <si>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</si>
  <si>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</si>
  <si>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</si>
  <si>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</si>
  <si>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</si>
  <si>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</si>
  <si>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</si>
  <si>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</si>
  <si>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</si>
  <si>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</si>
  <si>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</si>
  <si>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</si>
  <si>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</si>
  <si>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</si>
  <si>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</si>
  <si>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</si>
  <si>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</si>
  <si>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</si>
  <si>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</si>
  <si>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</si>
  <si>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</si>
  <si>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</si>
  <si>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</si>
  <si>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</si>
  <si>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</si>
  <si>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</si>
  <si>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</si>
  <si>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</si>
  <si>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</si>
  <si>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</si>
  <si>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</si>
  <si>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</si>
  <si>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</si>
  <si>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</si>
  <si>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</si>
  <si>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</si>
  <si>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</si>
  <si>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</si>
  <si>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</si>
  <si>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</si>
  <si>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</si>
  <si>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</si>
  <si>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</si>
  <si>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</si>
  <si>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</si>
  <si>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</si>
  <si>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</si>
  <si>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</si>
  <si>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</si>
  <si>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</si>
  <si>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</si>
  <si>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</si>
  <si>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</si>
  <si>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</si>
  <si>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</si>
  <si>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</si>
  <si>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</si>
  <si>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</si>
  <si>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</si>
  <si>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</si>
  <si>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</si>
  <si>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</si>
  <si>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</si>
  <si>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</si>
  <si>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</si>
  <si>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</si>
  <si>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</si>
  <si>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</si>
  <si>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</si>
  <si>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</si>
  <si>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</si>
  <si>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</si>
  <si>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</si>
  <si>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</si>
  <si>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</si>
  <si>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</si>
  <si>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</si>
  <si>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</si>
  <si>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</si>
  <si>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</si>
  <si>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</si>
  <si>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</si>
  <si>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</si>
  <si>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</si>
  <si>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</si>
  <si>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</si>
  <si>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</si>
  <si>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</si>
  <si>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</si>
  <si>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</si>
  <si>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</si>
  <si>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</si>
  <si>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</si>
  <si>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</si>
  <si>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</si>
  <si>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</si>
  <si>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</si>
  <si>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</si>
  <si>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</si>
  <si>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</si>
  <si>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</si>
  <si>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</si>
  <si>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</si>
  <si>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</si>
  <si>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</si>
  <si>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</si>
  <si>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</si>
  <si>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</si>
  <si>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</si>
  <si>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</si>
  <si>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</si>
  <si>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</si>
  <si>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</si>
  <si>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</si>
  <si>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</si>
  <si>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</si>
  <si>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</si>
  <si>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</si>
  <si>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</si>
  <si>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</si>
  <si>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</si>
  <si>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</si>
  <si>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</si>
  <si>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</si>
  <si>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</si>
  <si>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</si>
  <si>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</si>
  <si>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</si>
  <si>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</si>
  <si>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</si>
  <si>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</si>
  <si>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</si>
  <si>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</si>
  <si>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</si>
  <si>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</si>
  <si>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</si>
  <si>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</si>
  <si>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</si>
  <si>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</si>
  <si>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</si>
  <si>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</si>
  <si>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</si>
  <si>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</si>
  <si>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</si>
  <si>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</si>
  <si>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</si>
  <si>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</si>
  <si>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</si>
  <si>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</si>
  <si>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</si>
  <si>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</si>
  <si>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</si>
  <si>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</si>
  <si>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</si>
  <si>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</si>
  <si>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</si>
  <si>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</si>
  <si>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</si>
  <si>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</si>
  <si>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</si>
  <si>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</si>
  <si>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</si>
  <si>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</si>
  <si>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</si>
  <si>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</si>
  <si>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</si>
  <si>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</si>
  <si>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</si>
  <si>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</si>
  <si>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</si>
  <si>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</si>
  <si>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</si>
  <si>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</si>
  <si>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</si>
  <si>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</si>
  <si>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</si>
  <si>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</si>
  <si>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</si>
  <si>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</si>
  <si>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</si>
  <si>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</si>
  <si>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</si>
  <si>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</si>
  <si>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</si>
  <si>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</si>
  <si>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</si>
  <si>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</si>
  <si>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</si>
  <si>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</si>
  <si>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</si>
  <si>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</si>
  <si>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</si>
  <si>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</si>
  <si>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</si>
  <si>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</si>
  <si>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</si>
  <si>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</si>
  <si>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</si>
  <si>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</si>
  <si>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</si>
  <si>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</si>
  <si>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</si>
  <si>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</si>
  <si>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</si>
  <si>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</si>
  <si>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</si>
  <si>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</si>
  <si>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</si>
  <si>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</si>
  <si>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</si>
  <si>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</si>
  <si>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</si>
  <si>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</si>
  <si>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</si>
  <si>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</si>
  <si>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</si>
  <si>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</si>
  <si>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</si>
  <si>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</si>
  <si>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</si>
  <si>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</si>
  <si>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</si>
  <si>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</si>
  <si>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</si>
  <si>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</si>
  <si>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</si>
  <si>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</si>
  <si>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</si>
  <si>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</si>
  <si>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</si>
  <si>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</si>
  <si>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</si>
  <si>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</si>
  <si>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</si>
  <si>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</si>
  <si>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</si>
  <si>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</si>
  <si>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</si>
  <si>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</si>
  <si>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</si>
  <si>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</si>
  <si>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</si>
  <si>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</si>
  <si>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</si>
  <si>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</si>
  <si>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</si>
  <si>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</si>
  <si>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</si>
  <si>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</si>
  <si>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</si>
  <si>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</si>
  <si>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</si>
  <si>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</si>
  <si>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</si>
  <si>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</si>
  <si>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</si>
  <si>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</si>
  <si>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</si>
  <si>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</si>
  <si>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</si>
  <si>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</si>
  <si>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</si>
  <si>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</si>
  <si>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</si>
  <si>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</si>
  <si>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</si>
  <si>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</si>
  <si>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</si>
  <si>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</si>
  <si>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</si>
  <si>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</si>
  <si>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</si>
  <si>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</si>
  <si>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</si>
  <si>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</si>
  <si>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</si>
  <si>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</si>
  <si>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</si>
  <si>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</si>
  <si>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</si>
  <si>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</si>
  <si>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</si>
  <si>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</si>
  <si>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</si>
  <si>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</si>
  <si>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</si>
  <si>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</si>
  <si>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</si>
  <si>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</si>
  <si>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</si>
  <si>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</si>
  <si>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</si>
  <si>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</si>
  <si>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</si>
  <si>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</si>
  <si>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</si>
  <si>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</si>
  <si>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</si>
  <si>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</si>
  <si>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</si>
  <si>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</si>
  <si>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</si>
  <si>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</si>
  <si>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</si>
  <si>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</si>
  <si>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</si>
  <si>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</si>
  <si>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</si>
  <si>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</si>
  <si>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</si>
  <si>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</si>
  <si>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</si>
  <si>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</si>
  <si>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</si>
  <si>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</si>
  <si>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</si>
  <si>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</si>
  <si>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</si>
  <si>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</si>
  <si>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</si>
  <si>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</si>
  <si>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</si>
  <si>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</si>
  <si>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</si>
  <si>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</si>
  <si>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</si>
  <si>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</si>
  <si>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</si>
  <si>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</si>
  <si>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</si>
  <si>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</si>
  <si>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</si>
  <si>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</si>
  <si>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</si>
  <si>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</si>
  <si>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</si>
  <si>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</si>
  <si>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</si>
  <si>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</si>
  <si>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</si>
  <si>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</si>
  <si>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</si>
  <si>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</si>
  <si>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</si>
  <si>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</si>
  <si>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</si>
  <si>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</si>
  <si>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</si>
  <si>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</si>
  <si>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</si>
  <si>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</si>
  <si>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</si>
  <si>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</si>
  <si>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</si>
  <si>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</si>
  <si>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</si>
  <si>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</si>
  <si>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</si>
  <si>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</si>
  <si>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</si>
  <si>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</si>
  <si>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</si>
  <si>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</si>
  <si>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</si>
  <si>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</si>
  <si>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</si>
  <si>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</si>
  <si>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</si>
  <si>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</si>
  <si>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</si>
  <si>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</si>
  <si>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</si>
  <si>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</si>
  <si>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</si>
  <si>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</si>
  <si>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</si>
  <si>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</si>
  <si>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</si>
  <si>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</si>
  <si>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</si>
  <si>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</si>
  <si>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</si>
  <si>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</si>
  <si>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</si>
  <si>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</si>
  <si>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</si>
  <si>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</si>
  <si>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</si>
  <si>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</si>
  <si>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</si>
  <si>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</si>
  <si>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</si>
  <si>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</si>
  <si>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</si>
  <si>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</si>
  <si>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</si>
  <si>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</si>
  <si>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</si>
  <si>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</si>
  <si>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</si>
  <si>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</si>
  <si>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</si>
  <si>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</si>
  <si>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</si>
  <si>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</si>
  <si>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</si>
  <si>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</si>
  <si>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</si>
  <si>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</si>
  <si>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</si>
  <si>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</si>
  <si>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</si>
  <si>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</si>
  <si>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</si>
  <si>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</si>
  <si>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</si>
  <si>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</si>
  <si>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</si>
  <si>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</si>
  <si>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</si>
  <si>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</si>
  <si>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</si>
  <si>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</si>
  <si>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</si>
  <si>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</si>
  <si>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</si>
  <si>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</si>
  <si>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</si>
  <si>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</si>
  <si>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</si>
  <si>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</si>
  <si>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</si>
  <si>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</si>
  <si>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</si>
  <si>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</si>
  <si>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</si>
  <si>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</si>
  <si>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</si>
  <si>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</si>
  <si>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</si>
  <si>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</si>
  <si>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</si>
  <si>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</si>
  <si>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</si>
  <si>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</si>
  <si>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</si>
  <si>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</si>
  <si>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</si>
  <si>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</si>
  <si>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</si>
  <si>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</si>
  <si>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</si>
  <si>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</si>
  <si>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</si>
  <si>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</si>
  <si>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</si>
  <si>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</si>
  <si>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</si>
  <si>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</si>
  <si>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</si>
  <si>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</si>
  <si>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</si>
  <si>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</si>
  <si>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</si>
  <si>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</si>
  <si>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</si>
  <si>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</si>
  <si>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</si>
  <si>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</si>
  <si>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</si>
  <si>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</si>
  <si>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</si>
  <si>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</si>
  <si>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</si>
  <si>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</si>
  <si>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</si>
  <si>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</si>
  <si>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</si>
  <si>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</si>
  <si>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</si>
  <si>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</si>
  <si>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</si>
  <si>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</si>
  <si>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</si>
  <si>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</si>
  <si>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</si>
  <si>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</si>
  <si>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</si>
  <si>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</si>
  <si>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</si>
  <si>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</si>
  <si>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</si>
  <si>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</si>
  <si>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</si>
  <si>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</si>
  <si>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</si>
  <si>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</si>
  <si>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</si>
  <si>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</si>
  <si>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</si>
  <si>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</si>
  <si>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</si>
  <si>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</si>
  <si>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</si>
  <si>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</si>
  <si>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</si>
  <si>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</si>
  <si>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</si>
  <si>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</si>
  <si>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</si>
  <si>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</si>
  <si>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</si>
  <si>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</si>
  <si>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</si>
  <si>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</si>
  <si>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</si>
  <si>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</si>
  <si>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</si>
  <si>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</si>
  <si>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</si>
  <si>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</si>
  <si>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</si>
  <si>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</si>
  <si>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</si>
  <si>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</si>
  <si>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</si>
  <si>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</si>
  <si>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</si>
  <si>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</si>
  <si>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</si>
  <si>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</si>
  <si>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</si>
  <si>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</si>
  <si>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</si>
  <si>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</si>
  <si>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</si>
  <si>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</si>
  <si>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</si>
  <si>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</si>
  <si>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</si>
  <si>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</si>
  <si>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</si>
  <si>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</si>
  <si>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</si>
  <si>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</si>
  <si>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</si>
  <si>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</si>
  <si>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</si>
  <si>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</si>
  <si>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</si>
  <si>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</si>
  <si>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</si>
  <si>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</si>
  <si>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</si>
  <si>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</si>
  <si>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</si>
  <si>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</si>
  <si>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</si>
  <si>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</si>
  <si>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</si>
  <si>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</si>
  <si>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</si>
  <si>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</si>
  <si>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</si>
  <si>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</si>
  <si>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</si>
  <si>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</si>
  <si>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</si>
  <si>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</si>
  <si>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</si>
  <si>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</si>
  <si>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</si>
  <si>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</si>
  <si>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</si>
  <si>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</si>
  <si>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</si>
  <si>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</si>
  <si>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</si>
  <si>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</si>
  <si>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</si>
  <si>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</si>
  <si>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</si>
  <si>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</si>
  <si>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</si>
  <si>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</si>
  <si>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</si>
  <si>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</si>
  <si>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</si>
  <si>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</si>
  <si>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</si>
  <si>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</si>
  <si>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</si>
  <si>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</si>
  <si>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</si>
  <si>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</si>
  <si>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</si>
  <si>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</si>
  <si>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</si>
  <si>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</si>
  <si>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</si>
  <si>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</si>
  <si>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</si>
  <si>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</si>
  <si>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</si>
  <si>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</si>
  <si>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</si>
  <si>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</si>
  <si>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</si>
  <si>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</si>
  <si>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</si>
  <si>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</si>
  <si>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</si>
  <si>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</si>
  <si>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</si>
  <si>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</si>
  <si>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</si>
  <si>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</si>
  <si>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</si>
  <si>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</si>
  <si>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</si>
  <si>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</si>
  <si>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</si>
  <si>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</si>
  <si>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</si>
  <si>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</si>
  <si>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</si>
  <si>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</si>
  <si>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</si>
  <si>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</si>
  <si>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</si>
  <si>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</si>
  <si>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</si>
  <si>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</si>
  <si>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</si>
  <si>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</si>
  <si>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</si>
  <si>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</si>
  <si>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</si>
  <si>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</si>
  <si>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</si>
  <si>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</si>
  <si>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</si>
  <si>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</si>
  <si>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</si>
  <si>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</si>
  <si>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</si>
  <si>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</si>
  <si>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</si>
  <si>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</si>
  <si>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</si>
  <si>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</si>
  <si>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</si>
  <si>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</si>
  <si>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</si>
  <si>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</si>
  <si>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</si>
  <si>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</si>
  <si>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</si>
  <si>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</si>
  <si>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</si>
  <si>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</si>
  <si>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</si>
  <si>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</si>
  <si>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</si>
  <si>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</si>
  <si>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</si>
  <si>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</si>
  <si>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</si>
  <si>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</si>
  <si>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</si>
  <si>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</si>
  <si>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</si>
  <si>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</si>
  <si>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</si>
  <si>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</si>
  <si>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</si>
  <si>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</si>
  <si>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</si>
  <si>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</si>
  <si>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</si>
  <si>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</si>
  <si>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</si>
  <si>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</si>
  <si>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</si>
  <si>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</si>
  <si>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</si>
  <si>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</si>
  <si>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</si>
  <si>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</si>
  <si>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</si>
  <si>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</si>
  <si>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</si>
  <si>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</si>
  <si>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</si>
  <si>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</si>
  <si>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</si>
  <si>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</si>
  <si>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</si>
  <si>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</si>
  <si>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</si>
  <si>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</si>
  <si>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</si>
  <si>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</si>
  <si>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</si>
  <si>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</si>
  <si>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</si>
  <si>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</si>
  <si>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</si>
  <si>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</si>
  <si>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</si>
  <si>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</si>
  <si>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</si>
  <si>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</si>
  <si>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</si>
  <si>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</si>
  <si>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</si>
  <si>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</si>
  <si>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</si>
  <si>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</si>
  <si>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</si>
  <si>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</si>
  <si>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</si>
  <si>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</si>
  <si>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</si>
  <si>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</si>
  <si>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</si>
  <si>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</si>
  <si>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</si>
  <si>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</si>
  <si>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</si>
  <si>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</si>
  <si>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</si>
  <si>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</si>
  <si>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</si>
  <si>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</si>
  <si>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</si>
  <si>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</si>
  <si>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</si>
  <si>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</si>
  <si>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</si>
  <si>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</si>
  <si>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</si>
  <si>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</si>
  <si>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</si>
  <si>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</si>
  <si>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</si>
  <si>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</si>
  <si>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</si>
  <si>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</si>
  <si>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</si>
  <si>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</si>
  <si>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</si>
  <si>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</si>
  <si>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</si>
  <si>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</si>
  <si>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</si>
  <si>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</si>
  <si>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</si>
  <si>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</si>
  <si>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</si>
  <si>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</si>
  <si>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</si>
  <si>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</si>
  <si>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</si>
  <si>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</si>
  <si>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</si>
  <si>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</si>
  <si>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</si>
  <si>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</si>
  <si>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</si>
  <si>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</si>
  <si>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</si>
  <si>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</si>
  <si>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</si>
  <si>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</si>
  <si>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</si>
  <si>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</si>
  <si>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</si>
  <si>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</si>
  <si>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</si>
  <si>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</si>
  <si>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</si>
  <si>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</si>
  <si>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</si>
  <si>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</si>
  <si>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</si>
  <si>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</si>
  <si>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</si>
  <si>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</si>
  <si>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</si>
  <si>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</si>
  <si>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</si>
  <si>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</si>
  <si>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</si>
  <si>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</si>
  <si>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</si>
  <si>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</si>
  <si>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</si>
  <si>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</si>
  <si>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</si>
  <si>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</si>
  <si>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</si>
  <si>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</si>
  <si>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</si>
  <si>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</si>
  <si>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</si>
  <si>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</si>
  <si>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</si>
  <si>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</si>
  <si>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</si>
  <si>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</si>
  <si>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</si>
  <si>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</si>
  <si>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</si>
  <si>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</si>
  <si>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</si>
  <si>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</si>
  <si>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</si>
  <si>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</si>
  <si>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</si>
  <si>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</si>
  <si>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</si>
  <si>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</si>
  <si>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</si>
  <si>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</si>
  <si>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</si>
  <si>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</si>
  <si>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</si>
  <si>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</si>
  <si>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</si>
  <si>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</si>
  <si>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</si>
  <si>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</si>
  <si>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</si>
  <si>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</si>
  <si>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</si>
  <si>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</si>
  <si>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</si>
  <si>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</si>
  <si>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</si>
  <si>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</si>
  <si>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</si>
  <si>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</si>
  <si>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</si>
  <si>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</si>
  <si>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</si>
  <si>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</si>
  <si>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</si>
  <si>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</si>
  <si>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</si>
  <si>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</si>
  <si>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</si>
  <si>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</si>
  <si>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</si>
  <si>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</si>
  <si>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</si>
  <si>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</si>
  <si>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</si>
  <si>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</si>
  <si>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</si>
  <si>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</si>
  <si>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</si>
  <si>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</si>
  <si>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</si>
  <si>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</si>
  <si>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</si>
  <si>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</si>
  <si>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</si>
  <si>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</si>
  <si>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</si>
  <si>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</si>
  <si>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</si>
  <si>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</si>
  <si>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</si>
  <si>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</si>
  <si>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</si>
  <si>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</si>
  <si>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</si>
  <si>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</si>
  <si>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</si>
  <si>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</si>
  <si>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</si>
  <si>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</si>
  <si>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</si>
  <si>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</si>
  <si>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</si>
  <si>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</si>
  <si>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</si>
  <si>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</si>
  <si>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</si>
  <si>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</si>
  <si>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</si>
  <si>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</si>
  <si>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</si>
  <si>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</si>
  <si>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</si>
  <si>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</si>
  <si>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</si>
  <si>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</si>
  <si>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</si>
  <si>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</si>
  <si>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</si>
  <si>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</si>
  <si>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</si>
  <si>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</si>
  <si>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</si>
  <si>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</si>
  <si>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</si>
  <si>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</si>
  <si>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</si>
  <si>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</si>
  <si>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</si>
  <si>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</si>
  <si>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</si>
  <si>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</si>
  <si>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</si>
  <si>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</si>
  <si>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</si>
  <si>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</si>
  <si>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</si>
  <si>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</si>
  <si>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</si>
  <si>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</si>
  <si>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</si>
  <si>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</si>
  <si>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</si>
  <si>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</si>
  <si>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</si>
  <si>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</si>
  <si>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</si>
  <si>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</si>
  <si>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</si>
  <si>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</si>
  <si>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</si>
  <si>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</si>
  <si>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</si>
  <si>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</si>
  <si>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</si>
  <si>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</si>
  <si>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</si>
  <si>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</si>
  <si>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</si>
  <si>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</si>
  <si>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</si>
  <si>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</si>
  <si>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</si>
  <si>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</si>
  <si>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</si>
  <si>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</si>
  <si>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</si>
  <si>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</si>
  <si>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</si>
  <si>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</si>
  <si>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</si>
  <si>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</si>
  <si>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</si>
  <si>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</si>
  <si>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</si>
  <si>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</si>
  <si>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</si>
  <si>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</si>
  <si>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</si>
  <si>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</si>
  <si>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</si>
  <si>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</si>
  <si>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</si>
  <si>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</si>
  <si>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</si>
  <si>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</si>
  <si>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</si>
  <si>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</si>
  <si>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</si>
  <si>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</si>
  <si>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</si>
  <si>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</si>
  <si>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</si>
  <si>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</si>
  <si>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</si>
  <si>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</si>
  <si>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</si>
  <si>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</si>
  <si>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</si>
  <si>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</si>
  <si>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</si>
  <si>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</si>
  <si>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</si>
  <si>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</si>
  <si>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</si>
  <si>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</si>
  <si>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</si>
  <si>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</si>
  <si>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</si>
  <si>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</si>
  <si>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</si>
  <si>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</si>
  <si>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</si>
  <si>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</si>
  <si>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</si>
  <si>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</si>
  <si>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</si>
  <si>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</si>
  <si>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</si>
  <si>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</si>
  <si>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</si>
  <si>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</si>
  <si>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</si>
  <si>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</si>
  <si>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</si>
  <si>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</si>
  <si>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</si>
  <si>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</si>
  <si>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</si>
  <si>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</si>
  <si>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</si>
  <si>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</si>
  <si>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</si>
  <si>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</si>
  <si>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</si>
  <si>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</si>
  <si>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</si>
  <si>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</si>
  <si>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</si>
  <si>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</si>
  <si>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</si>
  <si>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</si>
  <si>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</si>
  <si>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</si>
  <si>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</si>
  <si>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</si>
  <si>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</si>
  <si>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</si>
  <si>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</si>
  <si>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</si>
  <si>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</si>
  <si>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</si>
  <si>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</si>
  <si>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</si>
  <si>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</si>
  <si>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</si>
  <si>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</si>
  <si>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</si>
  <si>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</si>
  <si>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</si>
  <si>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</si>
  <si>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</si>
  <si>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</si>
  <si>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</si>
  <si>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</si>
  <si>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</si>
  <si>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</si>
  <si>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</si>
  <si>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</si>
  <si>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</si>
  <si>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</si>
  <si>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</si>
  <si>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</si>
  <si>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</si>
  <si>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</si>
  <si>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</si>
  <si>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</si>
  <si>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</si>
  <si>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</si>
  <si>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</si>
  <si>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</si>
  <si>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</si>
  <si>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</si>
  <si>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</si>
  <si>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</si>
  <si>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</si>
  <si>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</si>
  <si>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</si>
  <si>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</si>
  <si>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</si>
  <si>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</si>
  <si>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</si>
  <si>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</si>
  <si>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</si>
  <si>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</si>
  <si>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</si>
  <si>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</si>
  <si>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</si>
  <si>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</si>
  <si>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</si>
  <si>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</si>
  <si>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</si>
  <si>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</si>
  <si>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</si>
  <si>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</si>
  <si>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</si>
  <si>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</si>
  <si>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</si>
  <si>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</si>
  <si>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</si>
  <si>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</si>
  <si>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</si>
  <si>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</si>
  <si>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</si>
  <si>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</si>
  <si>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</si>
  <si>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</si>
  <si>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</si>
  <si>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</si>
  <si>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</si>
  <si>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</si>
  <si>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</si>
  <si>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</si>
  <si>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</si>
  <si>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</si>
  <si>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</si>
  <si>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</si>
  <si>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</si>
  <si>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</si>
  <si>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</si>
  <si>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</si>
  <si>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</si>
  <si>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</si>
  <si>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</si>
  <si>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</si>
  <si>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</si>
  <si>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</si>
  <si>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</si>
  <si>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</si>
  <si>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</si>
  <si>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</si>
  <si>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</si>
  <si>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</si>
  <si>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</si>
  <si>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</si>
  <si>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</si>
  <si>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</si>
  <si>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</si>
  <si>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</si>
  <si>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</si>
  <si>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</si>
  <si>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</si>
  <si>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</si>
  <si>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</si>
  <si>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</si>
  <si>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</si>
  <si>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</si>
  <si>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</si>
  <si>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</si>
  <si>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</si>
  <si>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</si>
  <si>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</si>
  <si>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</si>
  <si>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</si>
  <si>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</si>
  <si>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</si>
  <si>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</si>
  <si>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</si>
  <si>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</si>
  <si>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</si>
  <si>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</si>
  <si>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</si>
  <si>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</si>
  <si>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</si>
  <si>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</si>
  <si>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</si>
  <si>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</si>
  <si>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</si>
  <si>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</si>
  <si>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</si>
  <si>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</si>
  <si>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</si>
  <si>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</si>
  <si>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</si>
  <si>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</si>
  <si>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</si>
  <si>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</si>
  <si>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</si>
  <si>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</si>
  <si>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</si>
  <si>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</si>
  <si>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</si>
  <si>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</si>
  <si>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</si>
  <si>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</si>
  <si>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</si>
  <si>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</si>
  <si>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</si>
  <si>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</si>
  <si>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</si>
  <si>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</si>
  <si>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</si>
  <si>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</si>
  <si>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</si>
  <si>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</si>
  <si>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</si>
  <si>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</si>
  <si>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</si>
  <si>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</si>
  <si>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</si>
  <si>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</si>
  <si>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</si>
  <si>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</si>
  <si>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</si>
  <si>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</si>
  <si>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</si>
  <si>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</si>
  <si>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</si>
  <si>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</si>
  <si>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</si>
  <si>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</si>
  <si>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</si>
  <si>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</si>
  <si>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</si>
  <si>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</si>
  <si>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</si>
  <si>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</si>
  <si>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</si>
  <si>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</si>
  <si>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</si>
  <si>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</si>
  <si>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</si>
  <si>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</si>
  <si>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</si>
  <si>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</si>
  <si>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</si>
  <si>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</si>
  <si>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</si>
  <si>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</si>
  <si>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</si>
  <si>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</si>
  <si>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</si>
  <si>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</si>
  <si>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</si>
  <si>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</si>
  <si>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</si>
  <si>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</si>
  <si>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</si>
  <si>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</si>
  <si>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</si>
  <si>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</si>
  <si>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</si>
  <si>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</si>
  <si>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</si>
  <si>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</si>
  <si>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</si>
  <si>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</si>
  <si>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</si>
  <si>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</si>
  <si>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</si>
  <si>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</si>
  <si>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</si>
  <si>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</si>
  <si>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</si>
  <si>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</si>
  <si>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</si>
  <si>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</si>
  <si>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</si>
  <si>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</si>
  <si>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</si>
  <si>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</si>
  <si>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</si>
  <si>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</si>
  <si>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</si>
  <si>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</si>
  <si>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</si>
  <si>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</si>
  <si>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</si>
  <si>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</si>
  <si>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</si>
  <si>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</si>
  <si>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</si>
  <si>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</si>
  <si>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</si>
  <si>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</si>
  <si>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</si>
  <si>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</si>
  <si>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</si>
  <si>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</si>
  <si>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</si>
  <si>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</si>
  <si>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</si>
  <si>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</si>
  <si>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</si>
  <si>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</si>
  <si>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</si>
  <si>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</si>
  <si>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</si>
  <si>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</si>
  <si>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</si>
  <si>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</si>
  <si>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</si>
  <si>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</si>
  <si>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</si>
  <si>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</si>
  <si>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</si>
  <si>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</si>
  <si>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</si>
  <si>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</si>
  <si>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</si>
  <si>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</si>
  <si>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</si>
  <si>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</si>
  <si>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</si>
  <si>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</si>
  <si>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</si>
  <si>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</si>
  <si>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</si>
  <si>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</si>
  <si>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</si>
  <si>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</si>
  <si>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</si>
  <si>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</si>
  <si>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</si>
  <si>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</si>
  <si>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</si>
  <si>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</si>
  <si>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</si>
  <si>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</si>
  <si>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</si>
  <si>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</si>
  <si>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</si>
  <si>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</si>
  <si>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</si>
  <si>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</si>
  <si>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</si>
  <si>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</si>
  <si>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</si>
  <si>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</si>
  <si>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</si>
  <si>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</si>
  <si>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</si>
  <si>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</si>
  <si>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</si>
  <si>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</si>
  <si>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</si>
  <si>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</si>
  <si>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</si>
  <si>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</si>
  <si>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</si>
  <si>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</si>
  <si>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</si>
  <si>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</si>
  <si>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</si>
  <si>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</si>
  <si>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</si>
  <si>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</si>
  <si>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</si>
  <si>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</si>
  <si>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</si>
  <si>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</si>
  <si>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</si>
  <si>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</si>
  <si>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</si>
  <si>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</si>
  <si>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</si>
  <si>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</si>
  <si>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</si>
  <si>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</si>
  <si>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Cut-off Date: [31/12/19]</t>
  </si>
  <si>
    <t>Reporting Date: [31/12/19]</t>
  </si>
  <si>
    <t>Cut-off Date: [31/03/20]</t>
  </si>
  <si>
    <t>Agder</t>
  </si>
  <si>
    <t>Innlandet</t>
  </si>
  <si>
    <t>Troms og Finnmark</t>
  </si>
  <si>
    <t>Vestfold og Telemark</t>
  </si>
  <si>
    <t>Vestland</t>
  </si>
  <si>
    <t>Viken</t>
  </si>
  <si>
    <t>Reporting Date: [29/04/20]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</si>
</sst>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9" formatCode="_-* #,##0.00_-;\-* #,##0.00_-;_-* &quot;-&quot;??_-;_-@_-"/>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165" fontId="0" fillId="0" borderId="34" xfId="9" applyNumberFormat="1" applyFont="1" applyFill="1" applyBorder="1" applyAlignment="1">
      <alignment vertical="center"/>
    </xf>
    <xf numFmtId="165" fontId="0" fillId="0" borderId="30" xfId="9" applyNumberFormat="1" applyFont="1" applyFill="1" applyBorder="1" applyAlignment="1">
      <alignment vertical="center"/>
    </xf>
    <xf numFmtId="166" fontId="0" fillId="0" borderId="34" xfId="1" applyNumberFormat="1" applyFont="1" applyFill="1" applyBorder="1" applyAlignment="1">
      <alignment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20">
    <cellStyle name="Comma" xfId="9" builtinId="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Hyperlink" xfId="2" builtinId="8"/>
    <cellStyle name="Hyperlink 2" xfId="12" xr:uid="{00000000-0005-0000-0000-000005000000}"/>
    <cellStyle name="Komma 2" xfId="16" xr:uid="{00000000-0005-0000-0000-000006000000}"/>
    <cellStyle name="Komma 3" xfId="11" xr:uid="{00000000-0005-0000-0000-000007000000}"/>
    <cellStyle name="Komma 3 2" xfId="19" xr:uid="{3208B1C4-A62C-455E-8500-2954B4D2F966}"/>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erc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F10" sqref="F10"/>
    </sheetView>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1697</v>
      </c>
      <c r="G8" s="7"/>
      <c r="H8" s="7"/>
      <c r="I8" s="7"/>
      <c r="J8" s="8"/>
    </row>
    <row r="9" spans="2:10" ht="21" x14ac:dyDescent="0.25">
      <c r="B9" s="6"/>
      <c r="C9" s="7"/>
      <c r="D9" s="7"/>
      <c r="E9" s="7"/>
      <c r="F9" s="186" t="s">
        <v>1859</v>
      </c>
      <c r="G9" s="7"/>
      <c r="H9" s="7"/>
      <c r="I9" s="7"/>
      <c r="J9" s="8"/>
    </row>
    <row r="10" spans="2:10" ht="21" x14ac:dyDescent="0.25">
      <c r="B10" s="6"/>
      <c r="C10" s="7"/>
      <c r="D10" s="7"/>
      <c r="E10" s="7"/>
      <c r="F10" s="13" t="s">
        <v>1852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9" t="s">
        <v>15</v>
      </c>
      <c r="E24" s="200" t="s">
        <v>16</v>
      </c>
      <c r="F24" s="200"/>
      <c r="G24" s="200"/>
      <c r="H24" s="200"/>
      <c r="I24" s="7"/>
      <c r="J24" s="8"/>
    </row>
    <row r="25" spans="2:10" x14ac:dyDescent="0.25">
      <c r="B25" s="6"/>
      <c r="C25" s="7"/>
      <c r="D25" s="7"/>
      <c r="E25" s="16"/>
      <c r="F25" s="16"/>
      <c r="G25" s="16"/>
      <c r="H25" s="7"/>
      <c r="I25" s="7"/>
      <c r="J25" s="8"/>
    </row>
    <row r="26" spans="2:10" x14ac:dyDescent="0.25">
      <c r="B26" s="6"/>
      <c r="C26" s="7"/>
      <c r="D26" s="199" t="s">
        <v>17</v>
      </c>
      <c r="E26" s="200"/>
      <c r="F26" s="200"/>
      <c r="G26" s="200"/>
      <c r="H26" s="200"/>
      <c r="I26" s="7"/>
      <c r="J26" s="8"/>
    </row>
    <row r="27" spans="2:10" x14ac:dyDescent="0.25">
      <c r="B27" s="6"/>
      <c r="C27" s="7"/>
      <c r="D27" s="17"/>
      <c r="E27" s="17"/>
      <c r="F27" s="17"/>
      <c r="G27" s="17"/>
      <c r="H27" s="17"/>
      <c r="I27" s="7"/>
      <c r="J27" s="8"/>
    </row>
    <row r="28" spans="2:10" x14ac:dyDescent="0.25">
      <c r="B28" s="6"/>
      <c r="C28" s="7"/>
      <c r="D28" s="199" t="s">
        <v>18</v>
      </c>
      <c r="E28" s="200" t="s">
        <v>16</v>
      </c>
      <c r="F28" s="200"/>
      <c r="G28" s="200"/>
      <c r="H28" s="200"/>
      <c r="I28" s="7"/>
      <c r="J28" s="8"/>
    </row>
    <row r="29" spans="2:10" x14ac:dyDescent="0.25">
      <c r="B29" s="6"/>
      <c r="C29" s="7"/>
      <c r="D29" s="17"/>
      <c r="E29" s="17"/>
      <c r="F29" s="17"/>
      <c r="G29" s="17"/>
      <c r="H29" s="17"/>
      <c r="I29" s="7"/>
      <c r="J29" s="8"/>
    </row>
    <row r="30" spans="2:10" x14ac:dyDescent="0.25">
      <c r="B30" s="6"/>
      <c r="C30" s="7"/>
      <c r="D30" s="199" t="s">
        <v>19</v>
      </c>
      <c r="E30" s="200" t="s">
        <v>16</v>
      </c>
      <c r="F30" s="200"/>
      <c r="G30" s="200"/>
      <c r="H30" s="200"/>
      <c r="I30" s="7"/>
      <c r="J30" s="8"/>
    </row>
    <row r="31" spans="2:10" x14ac:dyDescent="0.25">
      <c r="B31" s="6"/>
      <c r="C31" s="7"/>
      <c r="D31" s="17"/>
      <c r="E31" s="17"/>
      <c r="F31" s="17"/>
      <c r="G31" s="17"/>
      <c r="H31" s="17"/>
      <c r="I31" s="7"/>
      <c r="J31" s="8"/>
    </row>
    <row r="32" spans="2:10" x14ac:dyDescent="0.25">
      <c r="B32" s="6"/>
      <c r="C32" s="7"/>
      <c r="D32" s="199" t="s">
        <v>20</v>
      </c>
      <c r="E32" s="200" t="s">
        <v>16</v>
      </c>
      <c r="F32" s="200"/>
      <c r="G32" s="200"/>
      <c r="H32" s="200"/>
      <c r="I32" s="7"/>
      <c r="J32" s="8"/>
    </row>
    <row r="33" spans="2:10" x14ac:dyDescent="0.25">
      <c r="B33" s="6"/>
      <c r="C33" s="7"/>
      <c r="D33" s="16"/>
      <c r="E33" s="16"/>
      <c r="F33" s="16"/>
      <c r="G33" s="16"/>
      <c r="H33" s="16"/>
      <c r="I33" s="7"/>
      <c r="J33" s="8"/>
    </row>
    <row r="34" spans="2:10" x14ac:dyDescent="0.25">
      <c r="B34" s="6"/>
      <c r="C34" s="7"/>
      <c r="D34" s="199" t="s">
        <v>21</v>
      </c>
      <c r="E34" s="200" t="s">
        <v>16</v>
      </c>
      <c r="F34" s="200"/>
      <c r="G34" s="200"/>
      <c r="H34" s="200"/>
      <c r="I34" s="7"/>
      <c r="J34" s="8"/>
    </row>
    <row r="35" spans="2:10" x14ac:dyDescent="0.25">
      <c r="B35" s="6"/>
      <c r="C35" s="7"/>
      <c r="D35" s="7"/>
      <c r="E35" s="7"/>
      <c r="F35" s="7"/>
      <c r="G35" s="7"/>
      <c r="H35" s="7"/>
      <c r="I35" s="7"/>
      <c r="J35" s="8"/>
    </row>
    <row r="36" spans="2:10" x14ac:dyDescent="0.25">
      <c r="B36" s="6"/>
      <c r="C36" s="7"/>
      <c r="D36" s="197" t="s">
        <v>22</v>
      </c>
      <c r="E36" s="198"/>
      <c r="F36" s="198"/>
      <c r="G36" s="198"/>
      <c r="H36" s="198"/>
      <c r="I36" s="7"/>
      <c r="J36" s="8"/>
    </row>
    <row r="37" spans="2:10" x14ac:dyDescent="0.25">
      <c r="B37" s="6"/>
      <c r="C37" s="7"/>
      <c r="D37" s="7"/>
      <c r="E37" s="7"/>
      <c r="F37" s="15"/>
      <c r="G37" s="7"/>
      <c r="H37" s="7"/>
      <c r="I37" s="7"/>
      <c r="J37" s="8"/>
    </row>
    <row r="38" spans="2:10" x14ac:dyDescent="0.25">
      <c r="B38" s="6"/>
      <c r="C38" s="7"/>
      <c r="D38" s="197" t="s">
        <v>1845</v>
      </c>
      <c r="E38" s="198"/>
      <c r="F38" s="198"/>
      <c r="G38" s="198"/>
      <c r="H38" s="198"/>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L12" sqref="L12"/>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6" t="s">
        <v>1682</v>
      </c>
      <c r="E2" s="206"/>
      <c r="F2" s="206"/>
      <c r="G2" s="206"/>
      <c r="H2" s="206"/>
      <c r="I2" s="206"/>
      <c r="J2" s="206"/>
      <c r="K2" s="206"/>
      <c r="L2" s="206"/>
      <c r="M2" s="206"/>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7" t="s">
        <v>1691</v>
      </c>
      <c r="E4" s="207"/>
      <c r="F4" s="207"/>
      <c r="G4" s="207"/>
      <c r="H4" s="207"/>
      <c r="I4" s="207"/>
      <c r="J4" s="207"/>
      <c r="K4" s="207"/>
      <c r="L4" s="207"/>
      <c r="M4" s="207"/>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8" t="s">
        <v>1685</v>
      </c>
      <c r="E11" s="209"/>
      <c r="F11" s="209"/>
      <c r="G11" s="209"/>
      <c r="H11" s="209"/>
      <c r="I11" s="210"/>
      <c r="J11" s="188">
        <f>'A. HTT General'!C38</f>
        <v>21240.781781607551</v>
      </c>
      <c r="K11" s="188">
        <f>J11</f>
        <v>21240.781781607551</v>
      </c>
      <c r="L11" s="188">
        <f>J11</f>
        <v>21240.781781607551</v>
      </c>
      <c r="M11" s="188">
        <f>J11</f>
        <v>21240.781781607551</v>
      </c>
      <c r="N11" s="151"/>
      <c r="O11" s="161"/>
    </row>
    <row r="12" spans="2:16" x14ac:dyDescent="0.25">
      <c r="C12" s="149"/>
      <c r="D12" s="211" t="s">
        <v>1686</v>
      </c>
      <c r="E12" s="212"/>
      <c r="F12" s="212"/>
      <c r="G12" s="212"/>
      <c r="H12" s="212"/>
      <c r="I12" s="213"/>
      <c r="J12" s="189">
        <f>'B1. HTT Mortgage Assets'!C219</f>
        <v>0.54149999999999998</v>
      </c>
      <c r="K12" s="189">
        <v>0.61539999999999995</v>
      </c>
      <c r="L12" s="189">
        <v>0.69240000000000002</v>
      </c>
      <c r="M12" s="189">
        <v>0.7913</v>
      </c>
      <c r="N12" s="151"/>
    </row>
    <row r="13" spans="2:16" x14ac:dyDescent="0.25">
      <c r="C13" s="149"/>
      <c r="D13" s="211" t="s">
        <v>1687</v>
      </c>
      <c r="E13" s="212"/>
      <c r="F13" s="212"/>
      <c r="G13" s="212"/>
      <c r="H13" s="212"/>
      <c r="I13" s="213"/>
      <c r="J13" s="187">
        <f>J11</f>
        <v>21240.781781607551</v>
      </c>
      <c r="K13" s="187">
        <v>20879.143</v>
      </c>
      <c r="L13" s="187">
        <v>19811.955000000002</v>
      </c>
      <c r="M13" s="187">
        <v>18371.881000000001</v>
      </c>
      <c r="N13" s="151"/>
      <c r="P13" s="182"/>
    </row>
    <row r="14" spans="2:16" x14ac:dyDescent="0.25">
      <c r="C14" s="149"/>
      <c r="D14" s="211" t="s">
        <v>1688</v>
      </c>
      <c r="E14" s="212"/>
      <c r="F14" s="212"/>
      <c r="G14" s="212"/>
      <c r="H14" s="212"/>
      <c r="I14" s="213"/>
      <c r="J14" s="187">
        <f>'A. HTT General'!C39</f>
        <v>17383</v>
      </c>
      <c r="K14" s="187">
        <f>J14</f>
        <v>17383</v>
      </c>
      <c r="L14" s="187">
        <f>J14</f>
        <v>17383</v>
      </c>
      <c r="M14" s="187">
        <f>J14</f>
        <v>17383</v>
      </c>
      <c r="N14" s="151"/>
    </row>
    <row r="15" spans="2:16" x14ac:dyDescent="0.25">
      <c r="C15" s="149"/>
      <c r="D15" s="211" t="s">
        <v>1689</v>
      </c>
      <c r="E15" s="212"/>
      <c r="F15" s="212"/>
      <c r="G15" s="212"/>
      <c r="H15" s="212"/>
      <c r="I15" s="213"/>
      <c r="J15" s="189">
        <f>J13/J14-1</f>
        <v>0.2219284232645431</v>
      </c>
      <c r="K15" s="189">
        <f t="shared" ref="K15:M15" si="0">K13/K14-1</f>
        <v>0.20112425933383182</v>
      </c>
      <c r="L15" s="189">
        <f t="shared" si="0"/>
        <v>0.1397316343554047</v>
      </c>
      <c r="M15" s="189">
        <f t="shared" si="0"/>
        <v>5.6887821434735253E-2</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14"/>
      <c r="E20" s="215"/>
      <c r="F20" s="215"/>
      <c r="G20" s="215"/>
      <c r="H20" s="215"/>
      <c r="I20" s="215"/>
      <c r="J20" s="215"/>
      <c r="K20" s="215"/>
      <c r="L20" s="215"/>
      <c r="M20" s="216"/>
      <c r="N20" s="151"/>
    </row>
    <row r="21" spans="3:14" x14ac:dyDescent="0.25">
      <c r="C21" s="149"/>
      <c r="D21" s="217"/>
      <c r="E21" s="215"/>
      <c r="F21" s="215"/>
      <c r="G21" s="215"/>
      <c r="H21" s="215"/>
      <c r="I21" s="215"/>
      <c r="J21" s="215"/>
      <c r="K21" s="215"/>
      <c r="L21" s="215"/>
      <c r="M21" s="216"/>
      <c r="N21" s="151"/>
    </row>
    <row r="22" spans="3:14" x14ac:dyDescent="0.25">
      <c r="C22" s="149"/>
      <c r="D22" s="218"/>
      <c r="E22" s="215"/>
      <c r="F22" s="215"/>
      <c r="G22" s="215"/>
      <c r="H22" s="215"/>
      <c r="I22" s="215"/>
      <c r="J22" s="215"/>
      <c r="K22" s="215"/>
      <c r="L22" s="215"/>
      <c r="M22" s="216"/>
      <c r="N22" s="151"/>
    </row>
    <row r="23" spans="3:14" x14ac:dyDescent="0.25">
      <c r="C23" s="149"/>
      <c r="D23" s="218"/>
      <c r="E23" s="215"/>
      <c r="F23" s="215"/>
      <c r="G23" s="215"/>
      <c r="H23" s="215"/>
      <c r="I23" s="215"/>
      <c r="J23" s="215"/>
      <c r="K23" s="215"/>
      <c r="L23" s="215"/>
      <c r="M23" s="216"/>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18"/>
      <c r="E26" s="215"/>
      <c r="F26" s="215"/>
      <c r="G26" s="215"/>
      <c r="H26" s="215"/>
      <c r="I26" s="215"/>
      <c r="J26" s="215"/>
      <c r="K26" s="215"/>
      <c r="L26" s="215"/>
      <c r="M26" s="216"/>
      <c r="N26" s="151"/>
    </row>
    <row r="27" spans="3:14" x14ac:dyDescent="0.25">
      <c r="C27" s="149"/>
      <c r="D27" s="218"/>
      <c r="E27" s="215"/>
      <c r="F27" s="215"/>
      <c r="G27" s="215"/>
      <c r="H27" s="215"/>
      <c r="I27" s="215"/>
      <c r="J27" s="215"/>
      <c r="K27" s="215"/>
      <c r="L27" s="215"/>
      <c r="M27" s="216"/>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9"/>
      <c r="D33" s="220"/>
      <c r="E33" s="220"/>
      <c r="F33" s="220"/>
      <c r="G33" s="220"/>
      <c r="H33" s="220"/>
      <c r="I33" s="220"/>
      <c r="J33" s="220"/>
      <c r="K33" s="220"/>
      <c r="L33" s="220"/>
      <c r="M33" s="220"/>
      <c r="N33" s="221"/>
    </row>
    <row r="34" spans="3:14" x14ac:dyDescent="0.25">
      <c r="C34" s="219"/>
      <c r="D34" s="220"/>
      <c r="E34" s="220"/>
      <c r="F34" s="220"/>
      <c r="G34" s="220"/>
      <c r="H34" s="220"/>
      <c r="I34" s="220"/>
      <c r="J34" s="220"/>
      <c r="K34" s="220"/>
      <c r="L34" s="220"/>
      <c r="M34" s="220"/>
      <c r="N34" s="221"/>
    </row>
    <row r="35" spans="3:14" x14ac:dyDescent="0.25">
      <c r="C35" s="219"/>
      <c r="D35" s="220"/>
      <c r="E35" s="220"/>
      <c r="F35" s="220"/>
      <c r="G35" s="220"/>
      <c r="H35" s="220"/>
      <c r="I35" s="220"/>
      <c r="J35" s="220"/>
      <c r="K35" s="220"/>
      <c r="L35" s="220"/>
      <c r="M35" s="220"/>
      <c r="N35" s="221"/>
    </row>
    <row r="36" spans="3:14" ht="15.75" thickBot="1" x14ac:dyDescent="0.3">
      <c r="C36" s="222"/>
      <c r="D36" s="223"/>
      <c r="E36" s="223"/>
      <c r="F36" s="223"/>
      <c r="G36" s="223"/>
      <c r="H36" s="223"/>
      <c r="I36" s="223"/>
      <c r="J36" s="223"/>
      <c r="K36" s="223"/>
      <c r="L36" s="223"/>
      <c r="M36" s="223"/>
      <c r="N36" s="224"/>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4" sqref="C84"/>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5" t="s">
        <v>1705</v>
      </c>
      <c r="B1" s="225"/>
    </row>
    <row r="2" spans="1:13" ht="31.5" x14ac:dyDescent="0.25">
      <c r="A2" s="63" t="s">
        <v>1706</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1707</v>
      </c>
      <c r="J4" s="130" t="s">
        <v>1422</v>
      </c>
      <c r="L4" s="64"/>
      <c r="M4" s="64"/>
    </row>
    <row r="5" spans="1:13" ht="15.75" thickBot="1" x14ac:dyDescent="0.3">
      <c r="H5" s="64"/>
      <c r="I5" s="172" t="s">
        <v>1424</v>
      </c>
      <c r="J5" s="66" t="s">
        <v>1425</v>
      </c>
      <c r="L5" s="64"/>
      <c r="M5" s="64"/>
    </row>
    <row r="6" spans="1:13" ht="18.75" x14ac:dyDescent="0.25">
      <c r="A6" s="70"/>
      <c r="B6" s="71" t="s">
        <v>1708</v>
      </c>
      <c r="C6" s="70"/>
      <c r="E6" s="72"/>
      <c r="F6" s="72"/>
      <c r="G6" s="72"/>
      <c r="H6" s="64"/>
      <c r="I6" s="172" t="s">
        <v>1427</v>
      </c>
      <c r="J6" s="66" t="s">
        <v>1428</v>
      </c>
      <c r="L6" s="64"/>
      <c r="M6" s="64"/>
    </row>
    <row r="7" spans="1:13" x14ac:dyDescent="0.25">
      <c r="B7" s="74" t="s">
        <v>1709</v>
      </c>
      <c r="H7" s="64"/>
      <c r="I7" s="172" t="s">
        <v>1430</v>
      </c>
      <c r="J7" s="66" t="s">
        <v>1431</v>
      </c>
      <c r="L7" s="64"/>
      <c r="M7" s="64"/>
    </row>
    <row r="8" spans="1:13" x14ac:dyDescent="0.25">
      <c r="B8" s="74" t="s">
        <v>1710</v>
      </c>
      <c r="H8" s="64"/>
      <c r="I8" s="172" t="s">
        <v>1711</v>
      </c>
      <c r="J8" s="66" t="s">
        <v>1712</v>
      </c>
      <c r="L8" s="64"/>
      <c r="M8" s="64"/>
    </row>
    <row r="9" spans="1:13" ht="15.75" thickBot="1" x14ac:dyDescent="0.3">
      <c r="B9" s="75" t="s">
        <v>1713</v>
      </c>
      <c r="H9" s="64"/>
      <c r="L9" s="64"/>
      <c r="M9" s="64"/>
    </row>
    <row r="10" spans="1:13" x14ac:dyDescent="0.25">
      <c r="B10" s="76"/>
      <c r="H10" s="64"/>
      <c r="I10" s="173" t="s">
        <v>1714</v>
      </c>
      <c r="L10" s="64"/>
      <c r="M10" s="64"/>
    </row>
    <row r="11" spans="1:13" x14ac:dyDescent="0.25">
      <c r="B11" s="76"/>
      <c r="H11" s="64"/>
      <c r="I11" s="173" t="s">
        <v>1715</v>
      </c>
      <c r="L11" s="64"/>
      <c r="M11" s="64"/>
    </row>
    <row r="12" spans="1:13" ht="37.5" x14ac:dyDescent="0.25">
      <c r="A12" s="77" t="s">
        <v>93</v>
      </c>
      <c r="B12" s="77" t="s">
        <v>1716</v>
      </c>
      <c r="C12" s="78"/>
      <c r="D12" s="78"/>
      <c r="E12" s="78"/>
      <c r="F12" s="78"/>
      <c r="G12" s="78"/>
      <c r="H12" s="64"/>
      <c r="L12" s="64"/>
      <c r="M12" s="64"/>
    </row>
    <row r="13" spans="1:13" ht="15" customHeight="1" x14ac:dyDescent="0.25">
      <c r="A13" s="85"/>
      <c r="B13" s="86" t="s">
        <v>1717</v>
      </c>
      <c r="C13" s="85" t="s">
        <v>1718</v>
      </c>
      <c r="D13" s="85" t="s">
        <v>1719</v>
      </c>
      <c r="E13" s="87"/>
      <c r="F13" s="88"/>
      <c r="G13" s="88"/>
      <c r="H13" s="64"/>
      <c r="L13" s="64"/>
      <c r="M13" s="64"/>
    </row>
    <row r="14" spans="1:13" x14ac:dyDescent="0.25">
      <c r="A14" s="66" t="s">
        <v>1720</v>
      </c>
      <c r="B14" s="83" t="s">
        <v>1721</v>
      </c>
      <c r="C14" s="66" t="s">
        <v>1428</v>
      </c>
      <c r="D14" s="66" t="s">
        <v>1428</v>
      </c>
      <c r="E14" s="72"/>
      <c r="F14" s="72"/>
      <c r="G14" s="72"/>
      <c r="H14" s="64"/>
      <c r="L14" s="64"/>
      <c r="M14" s="64"/>
    </row>
    <row r="15" spans="1:13" x14ac:dyDescent="0.25">
      <c r="A15" s="66" t="s">
        <v>1722</v>
      </c>
      <c r="B15" s="83" t="s">
        <v>511</v>
      </c>
      <c r="C15" s="66" t="s">
        <v>1699</v>
      </c>
      <c r="D15" s="66" t="s">
        <v>1723</v>
      </c>
      <c r="E15" s="72"/>
      <c r="F15" s="72"/>
      <c r="G15" s="72"/>
      <c r="H15" s="64"/>
      <c r="L15" s="64"/>
      <c r="M15" s="64"/>
    </row>
    <row r="16" spans="1:13" x14ac:dyDescent="0.25">
      <c r="A16" s="66" t="s">
        <v>1724</v>
      </c>
      <c r="B16" s="83" t="s">
        <v>1725</v>
      </c>
      <c r="C16" s="66" t="s">
        <v>1428</v>
      </c>
      <c r="D16" s="66" t="s">
        <v>1428</v>
      </c>
      <c r="E16" s="72"/>
      <c r="F16" s="72"/>
      <c r="G16" s="72"/>
      <c r="H16" s="64"/>
      <c r="L16" s="64"/>
      <c r="M16" s="64"/>
    </row>
    <row r="17" spans="1:13" x14ac:dyDescent="0.25">
      <c r="A17" s="66" t="s">
        <v>1726</v>
      </c>
      <c r="B17" s="83" t="s">
        <v>1727</v>
      </c>
      <c r="C17" s="66" t="s">
        <v>1428</v>
      </c>
      <c r="D17" s="66" t="s">
        <v>1428</v>
      </c>
      <c r="E17" s="72"/>
      <c r="F17" s="72"/>
      <c r="G17" s="72"/>
      <c r="H17" s="64"/>
      <c r="L17" s="64"/>
      <c r="M17" s="64"/>
    </row>
    <row r="18" spans="1:13" x14ac:dyDescent="0.25">
      <c r="A18" s="66" t="s">
        <v>1728</v>
      </c>
      <c r="B18" s="83" t="s">
        <v>1729</v>
      </c>
      <c r="C18" s="66" t="s">
        <v>1699</v>
      </c>
      <c r="D18" s="66" t="s">
        <v>1723</v>
      </c>
      <c r="E18" s="72"/>
      <c r="F18" s="72"/>
      <c r="G18" s="72"/>
      <c r="H18" s="64"/>
      <c r="L18" s="64"/>
      <c r="M18" s="64"/>
    </row>
    <row r="19" spans="1:13" x14ac:dyDescent="0.25">
      <c r="A19" s="66" t="s">
        <v>1730</v>
      </c>
      <c r="B19" s="83" t="s">
        <v>1731</v>
      </c>
      <c r="C19" s="66" t="s">
        <v>1428</v>
      </c>
      <c r="D19" s="66" t="s">
        <v>1428</v>
      </c>
      <c r="E19" s="72"/>
      <c r="F19" s="72"/>
      <c r="G19" s="72"/>
      <c r="H19" s="64"/>
      <c r="L19" s="64"/>
      <c r="M19" s="64"/>
    </row>
    <row r="20" spans="1:13" x14ac:dyDescent="0.25">
      <c r="A20" s="66" t="s">
        <v>1732</v>
      </c>
      <c r="B20" s="83" t="s">
        <v>1733</v>
      </c>
      <c r="C20" s="66" t="s">
        <v>1699</v>
      </c>
      <c r="D20" s="66" t="s">
        <v>1723</v>
      </c>
      <c r="E20" s="72"/>
      <c r="F20" s="72"/>
      <c r="G20" s="72"/>
      <c r="H20" s="64"/>
      <c r="L20" s="64"/>
      <c r="M20" s="64"/>
    </row>
    <row r="21" spans="1:13" x14ac:dyDescent="0.25">
      <c r="A21" s="66" t="s">
        <v>1734</v>
      </c>
      <c r="B21" s="83" t="s">
        <v>1735</v>
      </c>
      <c r="C21" s="66" t="s">
        <v>1736</v>
      </c>
      <c r="D21" s="66" t="s">
        <v>1737</v>
      </c>
      <c r="E21" s="72"/>
      <c r="F21" s="72"/>
      <c r="G21" s="72"/>
      <c r="H21" s="64"/>
      <c r="L21" s="64"/>
      <c r="M21" s="64"/>
    </row>
    <row r="22" spans="1:13" x14ac:dyDescent="0.25">
      <c r="A22" s="66" t="s">
        <v>1738</v>
      </c>
      <c r="B22" s="83" t="s">
        <v>1739</v>
      </c>
      <c r="C22" s="66" t="s">
        <v>1428</v>
      </c>
      <c r="D22" s="66" t="s">
        <v>1428</v>
      </c>
      <c r="E22" s="72"/>
      <c r="F22" s="72"/>
      <c r="G22" s="72"/>
      <c r="H22" s="64"/>
      <c r="L22" s="64"/>
      <c r="M22" s="64"/>
    </row>
    <row r="23" spans="1:13" x14ac:dyDescent="0.25">
      <c r="A23" s="66" t="s">
        <v>1740</v>
      </c>
      <c r="B23" s="83" t="s">
        <v>1741</v>
      </c>
      <c r="C23" s="66" t="s">
        <v>1428</v>
      </c>
      <c r="D23" s="66" t="s">
        <v>1428</v>
      </c>
      <c r="E23" s="72"/>
      <c r="F23" s="72"/>
      <c r="G23" s="72"/>
      <c r="H23" s="64"/>
      <c r="L23" s="64"/>
      <c r="M23" s="64"/>
    </row>
    <row r="24" spans="1:13" x14ac:dyDescent="0.25">
      <c r="A24" s="66" t="s">
        <v>1742</v>
      </c>
      <c r="B24" s="83" t="s">
        <v>1743</v>
      </c>
      <c r="C24" s="66" t="s">
        <v>1847</v>
      </c>
      <c r="D24" s="66" t="s">
        <v>1431</v>
      </c>
      <c r="E24" s="72"/>
      <c r="F24" s="72"/>
      <c r="G24" s="72"/>
      <c r="H24" s="64"/>
      <c r="L24" s="64"/>
      <c r="M24" s="64"/>
    </row>
    <row r="25" spans="1:13" outlineLevel="1" x14ac:dyDescent="0.25">
      <c r="A25" s="66" t="s">
        <v>1744</v>
      </c>
      <c r="B25" s="81"/>
      <c r="E25" s="72"/>
      <c r="F25" s="72"/>
      <c r="G25" s="72"/>
      <c r="H25" s="64"/>
      <c r="L25" s="64"/>
      <c r="M25" s="64"/>
    </row>
    <row r="26" spans="1:13" outlineLevel="1" x14ac:dyDescent="0.25">
      <c r="A26" s="66" t="s">
        <v>1745</v>
      </c>
      <c r="B26" s="81"/>
      <c r="E26" s="72"/>
      <c r="F26" s="72"/>
      <c r="G26" s="72"/>
      <c r="H26" s="64"/>
      <c r="L26" s="64"/>
      <c r="M26" s="64"/>
    </row>
    <row r="27" spans="1:13" outlineLevel="1" x14ac:dyDescent="0.25">
      <c r="A27" s="66" t="s">
        <v>1746</v>
      </c>
      <c r="B27" s="81"/>
      <c r="E27" s="72"/>
      <c r="F27" s="72"/>
      <c r="G27" s="72"/>
      <c r="H27" s="64"/>
      <c r="L27" s="64"/>
      <c r="M27" s="64"/>
    </row>
    <row r="28" spans="1:13" outlineLevel="1" x14ac:dyDescent="0.25">
      <c r="A28" s="66" t="s">
        <v>1747</v>
      </c>
      <c r="B28" s="81"/>
      <c r="E28" s="72"/>
      <c r="F28" s="72"/>
      <c r="G28" s="72"/>
      <c r="H28" s="64"/>
      <c r="L28" s="64"/>
      <c r="M28" s="64"/>
    </row>
    <row r="29" spans="1:13" outlineLevel="1" x14ac:dyDescent="0.25">
      <c r="A29" s="66" t="s">
        <v>1748</v>
      </c>
      <c r="B29" s="81"/>
      <c r="E29" s="72"/>
      <c r="F29" s="72"/>
      <c r="G29" s="72"/>
      <c r="H29" s="64"/>
      <c r="L29" s="64"/>
      <c r="M29" s="64"/>
    </row>
    <row r="30" spans="1:13" outlineLevel="1" x14ac:dyDescent="0.25">
      <c r="A30" s="66" t="s">
        <v>1749</v>
      </c>
      <c r="B30" s="81"/>
      <c r="E30" s="72"/>
      <c r="F30" s="72"/>
      <c r="G30" s="72"/>
      <c r="H30" s="64"/>
      <c r="L30" s="64"/>
      <c r="M30" s="64"/>
    </row>
    <row r="31" spans="1:13" outlineLevel="1" x14ac:dyDescent="0.25">
      <c r="A31" s="66" t="s">
        <v>1750</v>
      </c>
      <c r="B31" s="81"/>
      <c r="E31" s="72"/>
      <c r="F31" s="72"/>
      <c r="G31" s="72"/>
      <c r="H31" s="64"/>
      <c r="L31" s="64"/>
      <c r="M31" s="64"/>
    </row>
    <row r="32" spans="1:13" outlineLevel="1" x14ac:dyDescent="0.25">
      <c r="A32" s="66" t="s">
        <v>1751</v>
      </c>
      <c r="B32" s="81"/>
      <c r="E32" s="72"/>
      <c r="F32" s="72"/>
      <c r="G32" s="72"/>
      <c r="H32" s="64"/>
      <c r="L32" s="64"/>
      <c r="M32" s="64"/>
    </row>
    <row r="33" spans="1:13" ht="18.75" x14ac:dyDescent="0.25">
      <c r="A33" s="78"/>
      <c r="B33" s="77" t="s">
        <v>1710</v>
      </c>
      <c r="C33" s="78"/>
      <c r="D33" s="78"/>
      <c r="E33" s="78"/>
      <c r="F33" s="78"/>
      <c r="G33" s="78"/>
      <c r="H33" s="64"/>
      <c r="L33" s="64"/>
      <c r="M33" s="64"/>
    </row>
    <row r="34" spans="1:13" ht="15" customHeight="1" x14ac:dyDescent="0.25">
      <c r="A34" s="85"/>
      <c r="B34" s="86" t="s">
        <v>1752</v>
      </c>
      <c r="C34" s="85" t="s">
        <v>1753</v>
      </c>
      <c r="D34" s="85" t="s">
        <v>1719</v>
      </c>
      <c r="E34" s="85" t="s">
        <v>1754</v>
      </c>
      <c r="F34" s="88"/>
      <c r="G34" s="88"/>
      <c r="H34" s="64"/>
      <c r="L34" s="64"/>
      <c r="M34" s="64"/>
    </row>
    <row r="35" spans="1:13" x14ac:dyDescent="0.25">
      <c r="A35" s="66" t="s">
        <v>1755</v>
      </c>
      <c r="B35" s="66" t="s">
        <v>1756</v>
      </c>
      <c r="C35" s="66" t="s">
        <v>1428</v>
      </c>
      <c r="D35" s="66" t="s">
        <v>1757</v>
      </c>
      <c r="E35" s="66" t="s">
        <v>1758</v>
      </c>
      <c r="F35" s="174"/>
      <c r="G35" s="174"/>
      <c r="H35" s="64"/>
      <c r="L35" s="64"/>
      <c r="M35" s="64"/>
    </row>
    <row r="36" spans="1:13" x14ac:dyDescent="0.25">
      <c r="A36" s="66" t="s">
        <v>1759</v>
      </c>
      <c r="B36" s="83" t="s">
        <v>1760</v>
      </c>
      <c r="C36" s="66" t="s">
        <v>95</v>
      </c>
      <c r="D36" s="66" t="s">
        <v>95</v>
      </c>
      <c r="E36" s="66" t="s">
        <v>95</v>
      </c>
      <c r="H36" s="64"/>
      <c r="L36" s="64"/>
      <c r="M36" s="64"/>
    </row>
    <row r="37" spans="1:13" x14ac:dyDescent="0.25">
      <c r="A37" s="66" t="s">
        <v>1761</v>
      </c>
      <c r="B37" s="83" t="s">
        <v>1762</v>
      </c>
      <c r="C37" s="66" t="s">
        <v>95</v>
      </c>
      <c r="D37" s="66" t="s">
        <v>95</v>
      </c>
      <c r="E37" s="66" t="s">
        <v>95</v>
      </c>
      <c r="H37" s="64"/>
      <c r="L37" s="64"/>
      <c r="M37" s="64"/>
    </row>
    <row r="38" spans="1:13" x14ac:dyDescent="0.25">
      <c r="A38" s="66" t="s">
        <v>1763</v>
      </c>
      <c r="B38" s="83" t="s">
        <v>1764</v>
      </c>
      <c r="C38" s="66" t="s">
        <v>95</v>
      </c>
      <c r="D38" s="66" t="s">
        <v>95</v>
      </c>
      <c r="E38" s="66" t="s">
        <v>95</v>
      </c>
      <c r="H38" s="64"/>
      <c r="L38" s="64"/>
      <c r="M38" s="64"/>
    </row>
    <row r="39" spans="1:13" x14ac:dyDescent="0.25">
      <c r="A39" s="66" t="s">
        <v>1765</v>
      </c>
      <c r="B39" s="83" t="s">
        <v>1766</v>
      </c>
      <c r="C39" s="66" t="s">
        <v>95</v>
      </c>
      <c r="D39" s="66" t="s">
        <v>95</v>
      </c>
      <c r="E39" s="66" t="s">
        <v>95</v>
      </c>
      <c r="H39" s="64"/>
      <c r="L39" s="64"/>
      <c r="M39" s="64"/>
    </row>
    <row r="40" spans="1:13" x14ac:dyDescent="0.25">
      <c r="A40" s="66" t="s">
        <v>1767</v>
      </c>
      <c r="B40" s="83" t="s">
        <v>1768</v>
      </c>
      <c r="C40" s="66" t="s">
        <v>95</v>
      </c>
      <c r="D40" s="66" t="s">
        <v>95</v>
      </c>
      <c r="E40" s="66" t="s">
        <v>95</v>
      </c>
      <c r="H40" s="64"/>
      <c r="L40" s="64"/>
      <c r="M40" s="64"/>
    </row>
    <row r="41" spans="1:13" x14ac:dyDescent="0.25">
      <c r="A41" s="66" t="s">
        <v>1769</v>
      </c>
      <c r="B41" s="83" t="s">
        <v>1770</v>
      </c>
      <c r="C41" s="66" t="s">
        <v>95</v>
      </c>
      <c r="D41" s="66" t="s">
        <v>95</v>
      </c>
      <c r="E41" s="66" t="s">
        <v>95</v>
      </c>
      <c r="H41" s="64"/>
      <c r="L41" s="64"/>
      <c r="M41" s="64"/>
    </row>
    <row r="42" spans="1:13" x14ac:dyDescent="0.25">
      <c r="A42" s="66" t="s">
        <v>1771</v>
      </c>
      <c r="B42" s="83" t="s">
        <v>1772</v>
      </c>
      <c r="C42" s="66" t="s">
        <v>95</v>
      </c>
      <c r="D42" s="66" t="s">
        <v>95</v>
      </c>
      <c r="E42" s="66" t="s">
        <v>95</v>
      </c>
      <c r="H42" s="64"/>
      <c r="L42" s="64"/>
      <c r="M42" s="64"/>
    </row>
    <row r="43" spans="1:13" x14ac:dyDescent="0.25">
      <c r="A43" s="66" t="s">
        <v>1773</v>
      </c>
      <c r="B43" s="83" t="s">
        <v>1774</v>
      </c>
      <c r="C43" s="66" t="s">
        <v>95</v>
      </c>
      <c r="D43" s="66" t="s">
        <v>95</v>
      </c>
      <c r="E43" s="66" t="s">
        <v>95</v>
      </c>
      <c r="H43" s="64"/>
      <c r="L43" s="64"/>
      <c r="M43" s="64"/>
    </row>
    <row r="44" spans="1:13" x14ac:dyDescent="0.25">
      <c r="A44" s="66" t="s">
        <v>1775</v>
      </c>
      <c r="B44" s="83" t="s">
        <v>1776</v>
      </c>
      <c r="C44" s="66" t="s">
        <v>95</v>
      </c>
      <c r="D44" s="66" t="s">
        <v>95</v>
      </c>
      <c r="E44" s="66" t="s">
        <v>95</v>
      </c>
      <c r="H44" s="64"/>
      <c r="L44" s="64"/>
      <c r="M44" s="64"/>
    </row>
    <row r="45" spans="1:13" x14ac:dyDescent="0.25">
      <c r="A45" s="66" t="s">
        <v>1777</v>
      </c>
      <c r="B45" s="83" t="s">
        <v>1778</v>
      </c>
      <c r="C45" s="66" t="s">
        <v>95</v>
      </c>
      <c r="D45" s="66" t="s">
        <v>95</v>
      </c>
      <c r="E45" s="66" t="s">
        <v>95</v>
      </c>
      <c r="H45" s="64"/>
      <c r="L45" s="64"/>
      <c r="M45" s="64"/>
    </row>
    <row r="46" spans="1:13" x14ac:dyDescent="0.25">
      <c r="A46" s="66" t="s">
        <v>1779</v>
      </c>
      <c r="B46" s="83" t="s">
        <v>1780</v>
      </c>
      <c r="C46" s="66" t="s">
        <v>95</v>
      </c>
      <c r="D46" s="66" t="s">
        <v>95</v>
      </c>
      <c r="E46" s="66" t="s">
        <v>95</v>
      </c>
      <c r="H46" s="64"/>
      <c r="L46" s="64"/>
      <c r="M46" s="64"/>
    </row>
    <row r="47" spans="1:13" x14ac:dyDescent="0.25">
      <c r="A47" s="66" t="s">
        <v>1781</v>
      </c>
      <c r="B47" s="83" t="s">
        <v>1782</v>
      </c>
      <c r="C47" s="66" t="s">
        <v>95</v>
      </c>
      <c r="D47" s="66" t="s">
        <v>95</v>
      </c>
      <c r="E47" s="66" t="s">
        <v>95</v>
      </c>
      <c r="H47" s="64"/>
      <c r="L47" s="64"/>
      <c r="M47" s="64"/>
    </row>
    <row r="48" spans="1:13" x14ac:dyDescent="0.25">
      <c r="A48" s="66" t="s">
        <v>1783</v>
      </c>
      <c r="B48" s="83" t="s">
        <v>1784</v>
      </c>
      <c r="C48" s="66" t="s">
        <v>95</v>
      </c>
      <c r="D48" s="66" t="s">
        <v>95</v>
      </c>
      <c r="E48" s="66" t="s">
        <v>95</v>
      </c>
      <c r="H48" s="64"/>
      <c r="L48" s="64"/>
      <c r="M48" s="64"/>
    </row>
    <row r="49" spans="1:13" x14ac:dyDescent="0.25">
      <c r="A49" s="66" t="s">
        <v>1785</v>
      </c>
      <c r="B49" s="83" t="s">
        <v>1786</v>
      </c>
      <c r="C49" s="66" t="s">
        <v>95</v>
      </c>
      <c r="D49" s="66" t="s">
        <v>95</v>
      </c>
      <c r="E49" s="66" t="s">
        <v>95</v>
      </c>
      <c r="H49" s="64"/>
      <c r="I49" s="175"/>
      <c r="L49" s="64"/>
      <c r="M49" s="64"/>
    </row>
    <row r="50" spans="1:13" x14ac:dyDescent="0.25">
      <c r="A50" s="66" t="s">
        <v>1787</v>
      </c>
      <c r="B50" s="83" t="s">
        <v>1788</v>
      </c>
      <c r="C50" s="66" t="s">
        <v>95</v>
      </c>
      <c r="D50" s="66" t="s">
        <v>95</v>
      </c>
      <c r="E50" s="66" t="s">
        <v>95</v>
      </c>
      <c r="H50" s="64"/>
      <c r="I50" s="175"/>
      <c r="L50" s="64"/>
      <c r="M50" s="64"/>
    </row>
    <row r="51" spans="1:13" x14ac:dyDescent="0.25">
      <c r="A51" s="66" t="s">
        <v>1789</v>
      </c>
      <c r="B51" s="83" t="s">
        <v>1790</v>
      </c>
      <c r="C51" s="66" t="s">
        <v>95</v>
      </c>
      <c r="D51" s="66" t="s">
        <v>95</v>
      </c>
      <c r="E51" s="66" t="s">
        <v>95</v>
      </c>
      <c r="H51" s="64"/>
      <c r="L51" s="64"/>
      <c r="M51" s="64"/>
    </row>
    <row r="52" spans="1:13" x14ac:dyDescent="0.25">
      <c r="A52" s="66" t="s">
        <v>1791</v>
      </c>
      <c r="B52" s="83" t="s">
        <v>1792</v>
      </c>
      <c r="C52" s="66" t="s">
        <v>95</v>
      </c>
      <c r="D52" s="66" t="s">
        <v>95</v>
      </c>
      <c r="E52" s="66" t="s">
        <v>95</v>
      </c>
      <c r="H52" s="64"/>
      <c r="L52" s="64"/>
      <c r="M52" s="64"/>
    </row>
    <row r="53" spans="1:13" x14ac:dyDescent="0.25">
      <c r="A53" s="66" t="s">
        <v>1793</v>
      </c>
      <c r="B53" s="83" t="s">
        <v>1794</v>
      </c>
      <c r="C53" s="66" t="s">
        <v>95</v>
      </c>
      <c r="D53" s="66" t="s">
        <v>95</v>
      </c>
      <c r="E53" s="66" t="s">
        <v>95</v>
      </c>
      <c r="H53" s="64"/>
      <c r="L53" s="64"/>
      <c r="M53" s="64"/>
    </row>
    <row r="54" spans="1:13" x14ac:dyDescent="0.25">
      <c r="A54" s="66" t="s">
        <v>1795</v>
      </c>
      <c r="B54" s="83" t="s">
        <v>1796</v>
      </c>
      <c r="C54" s="66" t="s">
        <v>95</v>
      </c>
      <c r="D54" s="66" t="s">
        <v>95</v>
      </c>
      <c r="E54" s="66" t="s">
        <v>95</v>
      </c>
      <c r="H54" s="64"/>
      <c r="L54" s="64"/>
      <c r="M54" s="64"/>
    </row>
    <row r="55" spans="1:13" x14ac:dyDescent="0.25">
      <c r="A55" s="66" t="s">
        <v>1797</v>
      </c>
      <c r="B55" s="83" t="s">
        <v>1798</v>
      </c>
      <c r="C55" s="66" t="s">
        <v>95</v>
      </c>
      <c r="D55" s="66" t="s">
        <v>95</v>
      </c>
      <c r="E55" s="66" t="s">
        <v>95</v>
      </c>
      <c r="H55" s="64"/>
      <c r="L55" s="64"/>
      <c r="M55" s="64"/>
    </row>
    <row r="56" spans="1:13" x14ac:dyDescent="0.25">
      <c r="A56" s="66" t="s">
        <v>1799</v>
      </c>
      <c r="B56" s="83" t="s">
        <v>1800</v>
      </c>
      <c r="C56" s="66" t="s">
        <v>95</v>
      </c>
      <c r="D56" s="66" t="s">
        <v>95</v>
      </c>
      <c r="E56" s="66" t="s">
        <v>95</v>
      </c>
      <c r="H56" s="64"/>
      <c r="L56" s="64"/>
      <c r="M56" s="64"/>
    </row>
    <row r="57" spans="1:13" x14ac:dyDescent="0.25">
      <c r="A57" s="66" t="s">
        <v>1801</v>
      </c>
      <c r="B57" s="83" t="s">
        <v>1802</v>
      </c>
      <c r="C57" s="66" t="s">
        <v>95</v>
      </c>
      <c r="D57" s="66" t="s">
        <v>95</v>
      </c>
      <c r="E57" s="66" t="s">
        <v>95</v>
      </c>
      <c r="H57" s="64"/>
      <c r="L57" s="64"/>
      <c r="M57" s="64"/>
    </row>
    <row r="58" spans="1:13" x14ac:dyDescent="0.25">
      <c r="A58" s="66" t="s">
        <v>1803</v>
      </c>
      <c r="B58" s="83" t="s">
        <v>1804</v>
      </c>
      <c r="C58" s="66" t="s">
        <v>95</v>
      </c>
      <c r="D58" s="66" t="s">
        <v>95</v>
      </c>
      <c r="E58" s="66" t="s">
        <v>95</v>
      </c>
      <c r="H58" s="64"/>
      <c r="L58" s="64"/>
      <c r="M58" s="64"/>
    </row>
    <row r="59" spans="1:13" x14ac:dyDescent="0.25">
      <c r="A59" s="66" t="s">
        <v>1805</v>
      </c>
      <c r="B59" s="83" t="s">
        <v>1806</v>
      </c>
      <c r="C59" s="66" t="s">
        <v>95</v>
      </c>
      <c r="D59" s="66" t="s">
        <v>95</v>
      </c>
      <c r="E59" s="66" t="s">
        <v>95</v>
      </c>
      <c r="H59" s="64"/>
      <c r="L59" s="64"/>
      <c r="M59" s="64"/>
    </row>
    <row r="60" spans="1:13" outlineLevel="1" x14ac:dyDescent="0.25">
      <c r="A60" s="66" t="s">
        <v>1807</v>
      </c>
      <c r="B60" s="83"/>
      <c r="E60" s="83"/>
      <c r="F60" s="83"/>
      <c r="G60" s="83"/>
      <c r="H60" s="64"/>
      <c r="L60" s="64"/>
      <c r="M60" s="64"/>
    </row>
    <row r="61" spans="1:13" outlineLevel="1" x14ac:dyDescent="0.25">
      <c r="A61" s="66" t="s">
        <v>1808</v>
      </c>
      <c r="B61" s="83"/>
      <c r="E61" s="83"/>
      <c r="F61" s="83"/>
      <c r="G61" s="83"/>
      <c r="H61" s="64"/>
      <c r="L61" s="64"/>
      <c r="M61" s="64"/>
    </row>
    <row r="62" spans="1:13" outlineLevel="1" x14ac:dyDescent="0.25">
      <c r="A62" s="66" t="s">
        <v>1809</v>
      </c>
      <c r="B62" s="83"/>
      <c r="E62" s="83"/>
      <c r="F62" s="83"/>
      <c r="G62" s="83"/>
      <c r="H62" s="64"/>
      <c r="L62" s="64"/>
      <c r="M62" s="64"/>
    </row>
    <row r="63" spans="1:13" outlineLevel="1" x14ac:dyDescent="0.25">
      <c r="A63" s="66" t="s">
        <v>1810</v>
      </c>
      <c r="B63" s="83"/>
      <c r="E63" s="83"/>
      <c r="F63" s="83"/>
      <c r="G63" s="83"/>
      <c r="H63" s="64"/>
      <c r="L63" s="64"/>
      <c r="M63" s="64"/>
    </row>
    <row r="64" spans="1:13" outlineLevel="1" x14ac:dyDescent="0.25">
      <c r="A64" s="66" t="s">
        <v>1811</v>
      </c>
      <c r="B64" s="83"/>
      <c r="E64" s="83"/>
      <c r="F64" s="83"/>
      <c r="G64" s="83"/>
      <c r="H64" s="64"/>
      <c r="L64" s="64"/>
      <c r="M64" s="64"/>
    </row>
    <row r="65" spans="1:14" outlineLevel="1" x14ac:dyDescent="0.25">
      <c r="A65" s="66" t="s">
        <v>1812</v>
      </c>
      <c r="B65" s="83"/>
      <c r="E65" s="83"/>
      <c r="F65" s="83"/>
      <c r="G65" s="83"/>
      <c r="H65" s="64"/>
      <c r="L65" s="64"/>
      <c r="M65" s="64"/>
    </row>
    <row r="66" spans="1:14" outlineLevel="1" x14ac:dyDescent="0.25">
      <c r="A66" s="66" t="s">
        <v>1813</v>
      </c>
      <c r="B66" s="83"/>
      <c r="E66" s="83"/>
      <c r="F66" s="83"/>
      <c r="G66" s="83"/>
      <c r="H66" s="64"/>
      <c r="L66" s="64"/>
      <c r="M66" s="64"/>
    </row>
    <row r="67" spans="1:14" outlineLevel="1" x14ac:dyDescent="0.25">
      <c r="A67" s="66" t="s">
        <v>1814</v>
      </c>
      <c r="B67" s="83"/>
      <c r="E67" s="83"/>
      <c r="F67" s="83"/>
      <c r="G67" s="83"/>
      <c r="H67" s="64"/>
      <c r="L67" s="64"/>
      <c r="M67" s="64"/>
    </row>
    <row r="68" spans="1:14" outlineLevel="1" x14ac:dyDescent="0.25">
      <c r="A68" s="66" t="s">
        <v>1815</v>
      </c>
      <c r="B68" s="83"/>
      <c r="E68" s="83"/>
      <c r="F68" s="83"/>
      <c r="G68" s="83"/>
      <c r="H68" s="64"/>
      <c r="L68" s="64"/>
      <c r="M68" s="64"/>
    </row>
    <row r="69" spans="1:14" outlineLevel="1" x14ac:dyDescent="0.25">
      <c r="A69" s="66" t="s">
        <v>1816</v>
      </c>
      <c r="B69" s="83"/>
      <c r="E69" s="83"/>
      <c r="F69" s="83"/>
      <c r="G69" s="83"/>
      <c r="H69" s="64"/>
      <c r="L69" s="64"/>
      <c r="M69" s="64"/>
    </row>
    <row r="70" spans="1:14" outlineLevel="1" x14ac:dyDescent="0.25">
      <c r="A70" s="66" t="s">
        <v>1817</v>
      </c>
      <c r="B70" s="83"/>
      <c r="E70" s="83"/>
      <c r="F70" s="83"/>
      <c r="G70" s="83"/>
      <c r="H70" s="64"/>
      <c r="L70" s="64"/>
      <c r="M70" s="64"/>
    </row>
    <row r="71" spans="1:14" outlineLevel="1" x14ac:dyDescent="0.25">
      <c r="A71" s="66" t="s">
        <v>1818</v>
      </c>
      <c r="B71" s="83"/>
      <c r="E71" s="83"/>
      <c r="F71" s="83"/>
      <c r="G71" s="83"/>
      <c r="H71" s="64"/>
      <c r="L71" s="64"/>
      <c r="M71" s="64"/>
    </row>
    <row r="72" spans="1:14" outlineLevel="1" x14ac:dyDescent="0.25">
      <c r="A72" s="66" t="s">
        <v>1819</v>
      </c>
      <c r="B72" s="83"/>
      <c r="E72" s="83"/>
      <c r="F72" s="83"/>
      <c r="G72" s="83"/>
      <c r="H72" s="64"/>
      <c r="L72" s="64"/>
      <c r="M72" s="64"/>
    </row>
    <row r="73" spans="1:14" ht="18.75" x14ac:dyDescent="0.25">
      <c r="A73" s="78"/>
      <c r="B73" s="77" t="s">
        <v>1713</v>
      </c>
      <c r="C73" s="78"/>
      <c r="D73" s="78"/>
      <c r="E73" s="78"/>
      <c r="F73" s="78"/>
      <c r="G73" s="78"/>
      <c r="H73" s="64"/>
    </row>
    <row r="74" spans="1:14" ht="15" customHeight="1" x14ac:dyDescent="0.25">
      <c r="A74" s="85"/>
      <c r="B74" s="86" t="s">
        <v>1000</v>
      </c>
      <c r="C74" s="85" t="s">
        <v>1820</v>
      </c>
      <c r="D74" s="85"/>
      <c r="E74" s="88"/>
      <c r="F74" s="88"/>
      <c r="G74" s="88"/>
      <c r="H74" s="96"/>
      <c r="I74" s="96"/>
      <c r="J74" s="96"/>
      <c r="K74" s="96"/>
      <c r="L74" s="96"/>
      <c r="M74" s="96"/>
      <c r="N74" s="96"/>
    </row>
    <row r="75" spans="1:14" x14ac:dyDescent="0.25">
      <c r="A75" s="66" t="s">
        <v>1821</v>
      </c>
      <c r="B75" s="66" t="s">
        <v>1822</v>
      </c>
      <c r="C75" s="176">
        <v>22.93</v>
      </c>
      <c r="H75" s="64"/>
    </row>
    <row r="76" spans="1:14" x14ac:dyDescent="0.25">
      <c r="A76" s="66" t="s">
        <v>1823</v>
      </c>
      <c r="B76" s="66" t="s">
        <v>1824</v>
      </c>
      <c r="C76" s="176">
        <v>275.14</v>
      </c>
      <c r="H76" s="64"/>
    </row>
    <row r="77" spans="1:14" outlineLevel="1" x14ac:dyDescent="0.25">
      <c r="A77" s="66" t="s">
        <v>1825</v>
      </c>
      <c r="H77" s="64"/>
    </row>
    <row r="78" spans="1:14" outlineLevel="1" x14ac:dyDescent="0.25">
      <c r="A78" s="66" t="s">
        <v>1826</v>
      </c>
      <c r="H78" s="64"/>
    </row>
    <row r="79" spans="1:14" outlineLevel="1" x14ac:dyDescent="0.25">
      <c r="A79" s="66" t="s">
        <v>1827</v>
      </c>
      <c r="H79" s="64"/>
    </row>
    <row r="80" spans="1:14" outlineLevel="1" x14ac:dyDescent="0.25">
      <c r="A80" s="66" t="s">
        <v>1828</v>
      </c>
      <c r="H80" s="64"/>
    </row>
    <row r="81" spans="1:8" x14ac:dyDescent="0.25">
      <c r="A81" s="85"/>
      <c r="B81" s="86" t="s">
        <v>1829</v>
      </c>
      <c r="C81" s="85" t="s">
        <v>595</v>
      </c>
      <c r="D81" s="85" t="s">
        <v>596</v>
      </c>
      <c r="E81" s="88" t="s">
        <v>1012</v>
      </c>
      <c r="F81" s="88" t="s">
        <v>1197</v>
      </c>
      <c r="G81" s="88" t="s">
        <v>1830</v>
      </c>
      <c r="H81" s="64"/>
    </row>
    <row r="82" spans="1:8" x14ac:dyDescent="0.25">
      <c r="A82" s="66" t="s">
        <v>1831</v>
      </c>
      <c r="B82" s="66" t="s">
        <v>1832</v>
      </c>
      <c r="C82" s="181">
        <f>123.067/'A. HTT General'!C53</f>
        <v>5.7944398470154736E-3</v>
      </c>
      <c r="D82" s="66" t="s">
        <v>1428</v>
      </c>
      <c r="E82" s="66" t="s">
        <v>1428</v>
      </c>
      <c r="F82" s="66" t="s">
        <v>1428</v>
      </c>
      <c r="G82" s="177">
        <f>C82</f>
        <v>5.7944398470154736E-3</v>
      </c>
      <c r="H82" s="64"/>
    </row>
    <row r="83" spans="1:8" x14ac:dyDescent="0.25">
      <c r="A83" s="66" t="s">
        <v>1833</v>
      </c>
      <c r="B83" s="66" t="s">
        <v>1834</v>
      </c>
      <c r="C83" s="181">
        <f>47.44/'A. HTT General'!C53</f>
        <v>2.2336469268155888E-3</v>
      </c>
      <c r="D83" s="66" t="s">
        <v>1428</v>
      </c>
      <c r="E83" s="66" t="s">
        <v>1428</v>
      </c>
      <c r="F83" s="66" t="s">
        <v>1428</v>
      </c>
      <c r="G83" s="177">
        <f>C83</f>
        <v>2.2336469268155888E-3</v>
      </c>
      <c r="H83" s="64"/>
    </row>
    <row r="84" spans="1:8" x14ac:dyDescent="0.25">
      <c r="A84" s="66" t="s">
        <v>1835</v>
      </c>
      <c r="B84" s="66" t="s">
        <v>1836</v>
      </c>
      <c r="C84" s="181">
        <f>2.816/'A. HTT General'!C53</f>
        <v>1.325874735647702E-4</v>
      </c>
      <c r="D84" s="66" t="s">
        <v>1428</v>
      </c>
      <c r="E84" s="66" t="s">
        <v>1428</v>
      </c>
      <c r="F84" s="66" t="s">
        <v>1428</v>
      </c>
      <c r="G84" s="177">
        <f>C84</f>
        <v>1.325874735647702E-4</v>
      </c>
      <c r="H84" s="64"/>
    </row>
    <row r="85" spans="1:8" x14ac:dyDescent="0.25">
      <c r="A85" s="66" t="s">
        <v>1837</v>
      </c>
      <c r="B85" s="66" t="s">
        <v>1838</v>
      </c>
      <c r="C85" s="181">
        <f>15.942/'A. HTT General'!C53</f>
        <v>7.5060706802896541E-4</v>
      </c>
      <c r="D85" s="66" t="s">
        <v>1428</v>
      </c>
      <c r="E85" s="66" t="s">
        <v>1428</v>
      </c>
      <c r="F85" s="66" t="s">
        <v>1428</v>
      </c>
      <c r="G85" s="177">
        <f>C85</f>
        <v>7.5060706802896541E-4</v>
      </c>
      <c r="H85" s="64"/>
    </row>
    <row r="86" spans="1:8" x14ac:dyDescent="0.25">
      <c r="A86" s="66" t="s">
        <v>1839</v>
      </c>
      <c r="B86" s="66" t="s">
        <v>1840</v>
      </c>
      <c r="C86" s="181">
        <f>10.686/'A. HTT General'!C53</f>
        <v>5.0313556197199372E-4</v>
      </c>
      <c r="D86" s="66" t="s">
        <v>1428</v>
      </c>
      <c r="E86" s="66" t="s">
        <v>1428</v>
      </c>
      <c r="F86" s="66" t="s">
        <v>1428</v>
      </c>
      <c r="G86" s="177">
        <f>C86</f>
        <v>5.0313556197199372E-4</v>
      </c>
      <c r="H86" s="64"/>
    </row>
    <row r="87" spans="1:8" outlineLevel="1" x14ac:dyDescent="0.25">
      <c r="A87" s="66" t="s">
        <v>1841</v>
      </c>
      <c r="H87" s="64"/>
    </row>
    <row r="88" spans="1:8" outlineLevel="1" x14ac:dyDescent="0.25">
      <c r="A88" s="66" t="s">
        <v>1842</v>
      </c>
      <c r="H88" s="64"/>
    </row>
    <row r="89" spans="1:8" outlineLevel="1" x14ac:dyDescent="0.25">
      <c r="A89" s="66" t="s">
        <v>1843</v>
      </c>
      <c r="H89" s="64"/>
    </row>
    <row r="90" spans="1:8" outlineLevel="1" x14ac:dyDescent="0.25">
      <c r="A90" s="66" t="s">
        <v>1844</v>
      </c>
      <c r="H90" s="64"/>
    </row>
    <row r="91" spans="1:8" x14ac:dyDescent="0.25">
      <c r="H91" s="64"/>
    </row>
    <row r="92" spans="1:8" x14ac:dyDescent="0.25">
      <c r="H92" s="64"/>
    </row>
    <row r="93" spans="1:8" x14ac:dyDescent="0.25">
      <c r="H93" s="64"/>
    </row>
    <row r="94" spans="1:8" x14ac:dyDescent="0.25">
      <c r="C94" s="178"/>
      <c r="D94" s="179"/>
      <c r="E94" s="180"/>
      <c r="F94" s="178"/>
      <c r="G94" s="178"/>
      <c r="H94" s="64"/>
    </row>
    <row r="95" spans="1:8" x14ac:dyDescent="0.25">
      <c r="C95" s="178"/>
      <c r="D95" s="179"/>
      <c r="E95" s="180"/>
      <c r="F95" s="178"/>
      <c r="G95" s="178"/>
      <c r="H95" s="64"/>
    </row>
    <row r="96" spans="1:8" x14ac:dyDescent="0.25">
      <c r="C96" s="178"/>
      <c r="D96" s="179"/>
      <c r="E96" s="180"/>
      <c r="F96" s="178"/>
      <c r="G96" s="178"/>
      <c r="H96" s="64"/>
    </row>
    <row r="97" spans="3:8" x14ac:dyDescent="0.25">
      <c r="C97" s="178"/>
      <c r="D97" s="179"/>
      <c r="E97" s="180"/>
      <c r="F97" s="178"/>
      <c r="G97" s="178"/>
      <c r="H97" s="64"/>
    </row>
    <row r="98" spans="3:8" x14ac:dyDescent="0.25">
      <c r="C98" s="178"/>
      <c r="D98" s="179"/>
      <c r="E98" s="180"/>
      <c r="F98" s="178"/>
      <c r="G98" s="178"/>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45</v>
      </c>
      <c r="B1" s="202"/>
      <c r="C1" s="202"/>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75" sqref="C75"/>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1699</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43921</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1700</v>
      </c>
      <c r="D27" s="83"/>
      <c r="E27" s="83"/>
      <c r="F27" s="83"/>
      <c r="H27" s="64"/>
      <c r="L27" s="64"/>
      <c r="M27" s="64"/>
    </row>
    <row r="28" spans="1:13" x14ac:dyDescent="0.25">
      <c r="A28" s="66" t="s">
        <v>114</v>
      </c>
      <c r="B28" s="82" t="s">
        <v>115</v>
      </c>
      <c r="C28" s="66" t="s">
        <v>1700</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21240.781781607551</v>
      </c>
      <c r="F38" s="83"/>
      <c r="H38" s="64"/>
      <c r="L38" s="64"/>
      <c r="M38" s="64"/>
    </row>
    <row r="39" spans="1:13" x14ac:dyDescent="0.25">
      <c r="A39" s="66" t="s">
        <v>126</v>
      </c>
      <c r="B39" s="83" t="s">
        <v>127</v>
      </c>
      <c r="C39" s="164">
        <f>C100</f>
        <v>17383</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83">
        <f>(C38/C39)-1</f>
        <v>0.2219284232645431</v>
      </c>
      <c r="F45" s="171">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v>21238.808797607551</v>
      </c>
      <c r="E53" s="91"/>
      <c r="F53" s="92">
        <f>IF($C$58=0,"",IF(C53="[for completion]","",C53/$C$58))</f>
        <v>0.99990711340004879</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C174</f>
        <v>1.9729840000000001</v>
      </c>
      <c r="E56" s="91"/>
      <c r="F56" s="92">
        <f>IF($C$58=0,"",IF(C56="[for completion]","",C56/$C$58))</f>
        <v>9.2886599951250956E-5</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21240.781781607551</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95">
        <v>22.443200000000001</v>
      </c>
      <c r="D66" s="19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137.07597856051007</v>
      </c>
      <c r="D70" s="66" t="s">
        <v>1425</v>
      </c>
      <c r="E70" s="62"/>
      <c r="F70" s="92">
        <f t="shared" ref="F70:F76" si="1">IF($C$77=0,"",IF(C70="[for completion]","",C70/$C$77))</f>
        <v>6.4540332683795153E-3</v>
      </c>
      <c r="G70" s="92" t="str">
        <f>IF($D$77=0,"",IF(D70="[Mark as ND1 if not relevant]","",D70/$D$77))</f>
        <v/>
      </c>
      <c r="H70" s="64"/>
      <c r="L70" s="64"/>
      <c r="M70" s="64"/>
    </row>
    <row r="71" spans="1:13" x14ac:dyDescent="0.25">
      <c r="A71" s="66" t="s">
        <v>177</v>
      </c>
      <c r="B71" s="62" t="s">
        <v>178</v>
      </c>
      <c r="C71" s="167">
        <v>252.88755535302667</v>
      </c>
      <c r="D71" s="66" t="s">
        <v>1425</v>
      </c>
      <c r="E71" s="62"/>
      <c r="F71" s="92">
        <f t="shared" si="1"/>
        <v>1.1906861527069934E-2</v>
      </c>
      <c r="G71" s="92" t="str">
        <f t="shared" ref="G71:G76" si="2">IF($D$77=0,"",IF(D71="[Mark as ND1 if not relevant]","",D71/$D$77))</f>
        <v/>
      </c>
      <c r="H71" s="64"/>
      <c r="L71" s="64"/>
      <c r="M71" s="64"/>
    </row>
    <row r="72" spans="1:13" x14ac:dyDescent="0.25">
      <c r="A72" s="66" t="s">
        <v>179</v>
      </c>
      <c r="B72" s="62" t="s">
        <v>180</v>
      </c>
      <c r="C72" s="167">
        <v>274.7911632090578</v>
      </c>
      <c r="D72" s="66" t="s">
        <v>1425</v>
      </c>
      <c r="E72" s="62"/>
      <c r="F72" s="92">
        <f t="shared" si="1"/>
        <v>1.293816267322925E-2</v>
      </c>
      <c r="G72" s="92" t="str">
        <f t="shared" si="2"/>
        <v/>
      </c>
      <c r="H72" s="64"/>
      <c r="L72" s="64"/>
      <c r="M72" s="64"/>
    </row>
    <row r="73" spans="1:13" x14ac:dyDescent="0.25">
      <c r="A73" s="66" t="s">
        <v>181</v>
      </c>
      <c r="B73" s="62" t="s">
        <v>182</v>
      </c>
      <c r="C73" s="167">
        <v>221.30712579735459</v>
      </c>
      <c r="D73" s="66" t="s">
        <v>1425</v>
      </c>
      <c r="E73" s="62"/>
      <c r="F73" s="92">
        <f t="shared" si="1"/>
        <v>1.0419940586417669E-2</v>
      </c>
      <c r="G73" s="92" t="str">
        <f t="shared" si="2"/>
        <v/>
      </c>
      <c r="H73" s="64"/>
      <c r="L73" s="64"/>
      <c r="M73" s="64"/>
    </row>
    <row r="74" spans="1:13" x14ac:dyDescent="0.25">
      <c r="A74" s="66" t="s">
        <v>183</v>
      </c>
      <c r="B74" s="62" t="s">
        <v>184</v>
      </c>
      <c r="C74" s="167">
        <v>207.58121983287828</v>
      </c>
      <c r="D74" s="66" t="s">
        <v>1425</v>
      </c>
      <c r="E74" s="62"/>
      <c r="F74" s="92">
        <f t="shared" si="1"/>
        <v>9.7736752475620116E-3</v>
      </c>
      <c r="G74" s="92" t="str">
        <f t="shared" si="2"/>
        <v/>
      </c>
      <c r="H74" s="64"/>
      <c r="L74" s="64"/>
      <c r="M74" s="64"/>
    </row>
    <row r="75" spans="1:13" x14ac:dyDescent="0.25">
      <c r="A75" s="66" t="s">
        <v>185</v>
      </c>
      <c r="B75" s="62" t="s">
        <v>186</v>
      </c>
      <c r="C75" s="167">
        <v>1605.7504120673341</v>
      </c>
      <c r="D75" s="66" t="s">
        <v>1425</v>
      </c>
      <c r="E75" s="62"/>
      <c r="F75" s="92">
        <f t="shared" si="1"/>
        <v>7.5604542014061596E-2</v>
      </c>
      <c r="G75" s="92" t="str">
        <f t="shared" si="2"/>
        <v/>
      </c>
      <c r="H75" s="64"/>
      <c r="L75" s="64"/>
      <c r="M75" s="64"/>
    </row>
    <row r="76" spans="1:13" x14ac:dyDescent="0.25">
      <c r="A76" s="66" t="s">
        <v>187</v>
      </c>
      <c r="B76" s="62" t="s">
        <v>188</v>
      </c>
      <c r="C76" s="167">
        <v>18539.415342787295</v>
      </c>
      <c r="D76" s="66" t="s">
        <v>1425</v>
      </c>
      <c r="E76" s="62"/>
      <c r="F76" s="92">
        <f t="shared" si="1"/>
        <v>0.87290278468327998</v>
      </c>
      <c r="G76" s="92" t="str">
        <f t="shared" si="2"/>
        <v/>
      </c>
      <c r="H76" s="64"/>
      <c r="L76" s="64"/>
      <c r="M76" s="64"/>
    </row>
    <row r="77" spans="1:13" x14ac:dyDescent="0.25">
      <c r="A77" s="66" t="s">
        <v>189</v>
      </c>
      <c r="B77" s="100" t="s">
        <v>161</v>
      </c>
      <c r="C77" s="91">
        <f>SUM(C70:C76)</f>
        <v>21238.808797607457</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94">
        <v>2.12</v>
      </c>
      <c r="D89" s="194">
        <v>3.12</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383</v>
      </c>
      <c r="E93" s="62"/>
      <c r="F93" s="92">
        <f>IF($C$100=0,"",IF(C93="[for completion]","",C93/$C$100))</f>
        <v>2.203302076741644E-2</v>
      </c>
      <c r="G93" s="92">
        <f>IF($D$100=0,"",IF(D93="[Mark as ND1 if not relevant]","",D93/$D$100))</f>
        <v>0</v>
      </c>
      <c r="H93" s="64"/>
      <c r="L93" s="64"/>
      <c r="M93" s="64"/>
    </row>
    <row r="94" spans="1:13" x14ac:dyDescent="0.25">
      <c r="A94" s="66" t="s">
        <v>211</v>
      </c>
      <c r="B94" s="62" t="s">
        <v>178</v>
      </c>
      <c r="C94" s="165">
        <v>4000</v>
      </c>
      <c r="D94" s="165">
        <f>C93</f>
        <v>383</v>
      </c>
      <c r="E94" s="62"/>
      <c r="F94" s="92">
        <f t="shared" ref="F94:F110" si="5">IF($C$100=0,"",IF(C94="[for completion]","",C94/$C$100))</f>
        <v>0.23010987746649025</v>
      </c>
      <c r="G94" s="92">
        <f t="shared" ref="G94:G99" si="6">IF($D$100=0,"",IF(D94="[Mark as ND1 if not relevant]","",D94/$D$100))</f>
        <v>2.203302076741644E-2</v>
      </c>
      <c r="H94" s="64"/>
      <c r="L94" s="64"/>
      <c r="M94" s="64"/>
    </row>
    <row r="95" spans="1:13" x14ac:dyDescent="0.25">
      <c r="A95" s="66" t="s">
        <v>212</v>
      </c>
      <c r="B95" s="62" t="s">
        <v>180</v>
      </c>
      <c r="C95" s="165">
        <v>4000</v>
      </c>
      <c r="D95" s="165">
        <f>C94</f>
        <v>4000</v>
      </c>
      <c r="E95" s="62"/>
      <c r="F95" s="92">
        <f t="shared" si="5"/>
        <v>0.23010987746649025</v>
      </c>
      <c r="G95" s="92">
        <f t="shared" si="6"/>
        <v>0.23010987746649025</v>
      </c>
      <c r="H95" s="64"/>
      <c r="L95" s="64"/>
      <c r="M95" s="64"/>
    </row>
    <row r="96" spans="1:13" x14ac:dyDescent="0.25">
      <c r="A96" s="66" t="s">
        <v>213</v>
      </c>
      <c r="B96" s="62" t="s">
        <v>182</v>
      </c>
      <c r="C96" s="165">
        <v>4000</v>
      </c>
      <c r="D96" s="165">
        <f t="shared" ref="D96:D98" si="7">C95</f>
        <v>4000</v>
      </c>
      <c r="E96" s="62"/>
      <c r="F96" s="92">
        <f t="shared" si="5"/>
        <v>0.23010987746649025</v>
      </c>
      <c r="G96" s="92">
        <f t="shared" si="6"/>
        <v>0.23010987746649025</v>
      </c>
      <c r="H96" s="64"/>
      <c r="L96" s="64"/>
      <c r="M96" s="64"/>
    </row>
    <row r="97" spans="1:14" x14ac:dyDescent="0.25">
      <c r="A97" s="66" t="s">
        <v>214</v>
      </c>
      <c r="B97" s="62" t="s">
        <v>184</v>
      </c>
      <c r="C97" s="165">
        <v>5000</v>
      </c>
      <c r="D97" s="165">
        <f t="shared" si="7"/>
        <v>4000</v>
      </c>
      <c r="E97" s="62"/>
      <c r="F97" s="92">
        <f t="shared" si="5"/>
        <v>0.28763734683311282</v>
      </c>
      <c r="G97" s="92">
        <f t="shared" si="6"/>
        <v>0.23010987746649025</v>
      </c>
      <c r="H97" s="64"/>
      <c r="L97" s="64"/>
      <c r="M97" s="64"/>
    </row>
    <row r="98" spans="1:14" x14ac:dyDescent="0.25">
      <c r="A98" s="66" t="s">
        <v>215</v>
      </c>
      <c r="B98" s="62" t="s">
        <v>186</v>
      </c>
      <c r="C98" s="165">
        <v>0</v>
      </c>
      <c r="D98" s="165">
        <f t="shared" si="7"/>
        <v>5000</v>
      </c>
      <c r="E98" s="62"/>
      <c r="F98" s="92">
        <f t="shared" si="5"/>
        <v>0</v>
      </c>
      <c r="G98" s="92">
        <f t="shared" si="6"/>
        <v>0.28763734683311282</v>
      </c>
      <c r="H98" s="64"/>
      <c r="L98" s="64"/>
      <c r="M98" s="64"/>
    </row>
    <row r="99" spans="1:14" x14ac:dyDescent="0.25">
      <c r="A99" s="66" t="s">
        <v>216</v>
      </c>
      <c r="B99" s="62" t="s">
        <v>188</v>
      </c>
      <c r="C99" s="165"/>
      <c r="D99" s="165"/>
      <c r="E99" s="62"/>
      <c r="F99" s="92">
        <f t="shared" si="5"/>
        <v>0</v>
      </c>
      <c r="G99" s="92">
        <f t="shared" si="6"/>
        <v>0</v>
      </c>
      <c r="H99" s="64"/>
      <c r="L99" s="64"/>
      <c r="M99" s="64"/>
    </row>
    <row r="100" spans="1:14" x14ac:dyDescent="0.25">
      <c r="A100" s="66" t="s">
        <v>217</v>
      </c>
      <c r="B100" s="100" t="s">
        <v>161</v>
      </c>
      <c r="C100" s="91">
        <f>SUM(C93:C99)</f>
        <v>17383</v>
      </c>
      <c r="D100" s="91">
        <f>SUM(D93:D99)</f>
        <v>17383</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21240.781781607551</v>
      </c>
      <c r="D115" s="165">
        <f>C115</f>
        <v>21240.781781607551</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21240.781781607551</v>
      </c>
      <c r="D127" s="165">
        <f>SUM(D112:D126)</f>
        <v>21240.781781607551</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17383</v>
      </c>
      <c r="D141" s="164">
        <f>C141</f>
        <v>17383</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17383</v>
      </c>
      <c r="D153" s="165">
        <f>SUM(D138:D152)</f>
        <v>17383</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0</v>
      </c>
      <c r="D164" s="165">
        <v>0</v>
      </c>
      <c r="E164" s="104"/>
      <c r="F164" s="104">
        <f>IF($C$167=0,"",IF(C164="[for completion]","",C164/$C$167))</f>
        <v>0</v>
      </c>
      <c r="G164" s="104">
        <f>IF($D$167=0,"",IF(D164="[for completion]","",D164/$D$167))</f>
        <v>0</v>
      </c>
      <c r="H164" s="64"/>
      <c r="L164" s="64"/>
      <c r="M164" s="64"/>
    </row>
    <row r="165" spans="1:13" x14ac:dyDescent="0.25">
      <c r="A165" s="66" t="s">
        <v>302</v>
      </c>
      <c r="B165" s="64" t="s">
        <v>303</v>
      </c>
      <c r="C165" s="165">
        <f>C39-C164</f>
        <v>17383</v>
      </c>
      <c r="D165" s="165">
        <f>C165+C164</f>
        <v>17383</v>
      </c>
      <c r="E165" s="104"/>
      <c r="F165" s="104">
        <f>IF($C$167=0,"",IF(C165="[for completion]","",C165/$C$167))</f>
        <v>1</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8">
        <f>SUM(C164:C166)</f>
        <v>17383</v>
      </c>
      <c r="D167" s="168">
        <f>SUM(D164:D166)</f>
        <v>17383</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1.9729840000000001</v>
      </c>
      <c r="D174" s="80"/>
      <c r="E174" s="72"/>
      <c r="F174" s="92">
        <f>IF($C$179=0,"",IF(C174="[for completion]","",C174/$C$179))</f>
        <v>1</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0</v>
      </c>
      <c r="E177" s="94"/>
      <c r="F177" s="92">
        <f t="shared" ref="F177:F187" si="17">IF($C$179=0,"",IF(C177="[for completion]","",C177/$C$179))</f>
        <v>0</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1.9729840000000001</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C174</f>
        <v>1.9729840000000001</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1.9729840000000001</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topLeftCell="B1" zoomScale="80" zoomScaleNormal="80" workbookViewId="0">
      <selection activeCell="F15" sqref="F15"/>
    </sheetView>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1851</v>
      </c>
    </row>
    <row r="10" spans="1:7" ht="37.5" x14ac:dyDescent="0.25">
      <c r="A10" s="77" t="s">
        <v>93</v>
      </c>
      <c r="B10" s="77" t="s">
        <v>557</v>
      </c>
      <c r="C10" s="78"/>
      <c r="D10" s="78"/>
      <c r="E10" s="78"/>
      <c r="F10" s="78" t="s">
        <v>1850</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21238.808797607551</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21238.808797607551</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65">
        <v>10112</v>
      </c>
      <c r="D28" s="170">
        <v>0</v>
      </c>
      <c r="E28" s="170"/>
      <c r="F28" s="165">
        <f>C28+D28</f>
        <v>10112</v>
      </c>
    </row>
    <row r="29" spans="1:7" hidden="1" outlineLevel="1" x14ac:dyDescent="0.25">
      <c r="A29" s="66" t="s">
        <v>586</v>
      </c>
      <c r="B29" s="81" t="s">
        <v>587</v>
      </c>
      <c r="C29" s="170">
        <v>8255</v>
      </c>
      <c r="D29" s="170"/>
      <c r="E29" s="170"/>
      <c r="F29" s="170"/>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91">
        <f>104.014/C12</f>
        <v>4.8973556375589518E-3</v>
      </c>
      <c r="D36" s="171">
        <v>0</v>
      </c>
      <c r="E36" s="171"/>
      <c r="F36" s="191">
        <f>C36</f>
        <v>4.8973556375589518E-3</v>
      </c>
    </row>
    <row r="37" spans="1:7" hidden="1" outlineLevel="1" x14ac:dyDescent="0.25">
      <c r="A37" s="66" t="s">
        <v>599</v>
      </c>
      <c r="B37" s="66" t="s">
        <v>1617</v>
      </c>
      <c r="C37" s="103">
        <f>C36</f>
        <v>4.8973556375589518E-3</v>
      </c>
      <c r="D37" s="163">
        <v>0</v>
      </c>
      <c r="F37" s="169">
        <f>C37</f>
        <v>4.8973556375589518E-3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92">
        <f>SUM(C45:C72)</f>
        <v>0</v>
      </c>
      <c r="D44" s="192">
        <f>SUM(D45:D72)</f>
        <v>0</v>
      </c>
      <c r="E44" s="171"/>
      <c r="F44" s="192">
        <f>SUM(F45:F72)</f>
        <v>0</v>
      </c>
      <c r="G44" s="66"/>
    </row>
    <row r="45" spans="1:7" x14ac:dyDescent="0.25">
      <c r="A45" s="66" t="s">
        <v>608</v>
      </c>
      <c r="B45" s="66" t="s">
        <v>609</v>
      </c>
      <c r="C45" s="171">
        <v>0</v>
      </c>
      <c r="D45" s="171">
        <v>0</v>
      </c>
      <c r="E45" s="171"/>
      <c r="F45" s="171">
        <v>0</v>
      </c>
      <c r="G45" s="66"/>
    </row>
    <row r="46" spans="1:7" x14ac:dyDescent="0.25">
      <c r="A46" s="66" t="s">
        <v>610</v>
      </c>
      <c r="B46" s="66" t="s">
        <v>611</v>
      </c>
      <c r="C46" s="171">
        <v>0</v>
      </c>
      <c r="D46" s="171">
        <v>0</v>
      </c>
      <c r="E46" s="171"/>
      <c r="F46" s="171">
        <v>0</v>
      </c>
      <c r="G46" s="66"/>
    </row>
    <row r="47" spans="1:7" x14ac:dyDescent="0.25">
      <c r="A47" s="66" t="s">
        <v>612</v>
      </c>
      <c r="B47" s="66" t="s">
        <v>613</v>
      </c>
      <c r="C47" s="171">
        <v>0</v>
      </c>
      <c r="D47" s="171">
        <v>0</v>
      </c>
      <c r="E47" s="171"/>
      <c r="F47" s="171">
        <v>0</v>
      </c>
      <c r="G47" s="66"/>
    </row>
    <row r="48" spans="1:7" x14ac:dyDescent="0.25">
      <c r="A48" s="66" t="s">
        <v>614</v>
      </c>
      <c r="B48" s="66" t="s">
        <v>615</v>
      </c>
      <c r="C48" s="171">
        <v>0</v>
      </c>
      <c r="D48" s="171">
        <v>0</v>
      </c>
      <c r="E48" s="171"/>
      <c r="F48" s="171">
        <v>0</v>
      </c>
      <c r="G48" s="66"/>
    </row>
    <row r="49" spans="1:7" x14ac:dyDescent="0.25">
      <c r="A49" s="66" t="s">
        <v>616</v>
      </c>
      <c r="B49" s="66" t="s">
        <v>617</v>
      </c>
      <c r="C49" s="171">
        <v>0</v>
      </c>
      <c r="D49" s="171">
        <v>0</v>
      </c>
      <c r="E49" s="171"/>
      <c r="F49" s="171">
        <v>0</v>
      </c>
      <c r="G49" s="66"/>
    </row>
    <row r="50" spans="1:7" x14ac:dyDescent="0.25">
      <c r="A50" s="66" t="s">
        <v>618</v>
      </c>
      <c r="B50" s="66" t="s">
        <v>619</v>
      </c>
      <c r="C50" s="171">
        <v>0</v>
      </c>
      <c r="D50" s="171">
        <v>0</v>
      </c>
      <c r="E50" s="171"/>
      <c r="F50" s="171">
        <v>0</v>
      </c>
      <c r="G50" s="66"/>
    </row>
    <row r="51" spans="1:7" x14ac:dyDescent="0.25">
      <c r="A51" s="66" t="s">
        <v>620</v>
      </c>
      <c r="B51" s="66" t="s">
        <v>621</v>
      </c>
      <c r="C51" s="171">
        <v>0</v>
      </c>
      <c r="D51" s="171">
        <v>0</v>
      </c>
      <c r="E51" s="171"/>
      <c r="F51" s="171">
        <v>0</v>
      </c>
      <c r="G51" s="66"/>
    </row>
    <row r="52" spans="1:7" x14ac:dyDescent="0.25">
      <c r="A52" s="66" t="s">
        <v>622</v>
      </c>
      <c r="B52" s="66" t="s">
        <v>623</v>
      </c>
      <c r="C52" s="171">
        <v>0</v>
      </c>
      <c r="D52" s="171">
        <v>0</v>
      </c>
      <c r="E52" s="171"/>
      <c r="F52" s="171">
        <v>0</v>
      </c>
      <c r="G52" s="66"/>
    </row>
    <row r="53" spans="1:7" x14ac:dyDescent="0.25">
      <c r="A53" s="66" t="s">
        <v>624</v>
      </c>
      <c r="B53" s="66" t="s">
        <v>625</v>
      </c>
      <c r="C53" s="171">
        <v>0</v>
      </c>
      <c r="D53" s="171">
        <v>0</v>
      </c>
      <c r="E53" s="171"/>
      <c r="F53" s="171">
        <v>0</v>
      </c>
      <c r="G53" s="66"/>
    </row>
    <row r="54" spans="1:7" x14ac:dyDescent="0.25">
      <c r="A54" s="66" t="s">
        <v>626</v>
      </c>
      <c r="B54" s="66" t="s">
        <v>627</v>
      </c>
      <c r="C54" s="171">
        <v>0</v>
      </c>
      <c r="D54" s="171">
        <v>0</v>
      </c>
      <c r="E54" s="171"/>
      <c r="F54" s="171">
        <v>0</v>
      </c>
      <c r="G54" s="66"/>
    </row>
    <row r="55" spans="1:7" x14ac:dyDescent="0.25">
      <c r="A55" s="66" t="s">
        <v>628</v>
      </c>
      <c r="B55" s="66" t="s">
        <v>629</v>
      </c>
      <c r="C55" s="171">
        <v>0</v>
      </c>
      <c r="D55" s="171">
        <v>0</v>
      </c>
      <c r="E55" s="171"/>
      <c r="F55" s="171">
        <v>0</v>
      </c>
      <c r="G55" s="66"/>
    </row>
    <row r="56" spans="1:7" x14ac:dyDescent="0.25">
      <c r="A56" s="66" t="s">
        <v>630</v>
      </c>
      <c r="B56" s="66" t="s">
        <v>631</v>
      </c>
      <c r="C56" s="171">
        <v>0</v>
      </c>
      <c r="D56" s="171">
        <v>0</v>
      </c>
      <c r="E56" s="171"/>
      <c r="F56" s="171">
        <v>0</v>
      </c>
      <c r="G56" s="66"/>
    </row>
    <row r="57" spans="1:7" x14ac:dyDescent="0.25">
      <c r="A57" s="66" t="s">
        <v>632</v>
      </c>
      <c r="B57" s="66" t="s">
        <v>633</v>
      </c>
      <c r="C57" s="171">
        <v>0</v>
      </c>
      <c r="D57" s="171">
        <v>0</v>
      </c>
      <c r="E57" s="171"/>
      <c r="F57" s="171">
        <v>0</v>
      </c>
      <c r="G57" s="66"/>
    </row>
    <row r="58" spans="1:7" x14ac:dyDescent="0.25">
      <c r="A58" s="66" t="s">
        <v>634</v>
      </c>
      <c r="B58" s="66" t="s">
        <v>635</v>
      </c>
      <c r="C58" s="171">
        <v>0</v>
      </c>
      <c r="D58" s="171">
        <v>0</v>
      </c>
      <c r="E58" s="171"/>
      <c r="F58" s="171">
        <v>0</v>
      </c>
      <c r="G58" s="66"/>
    </row>
    <row r="59" spans="1:7" x14ac:dyDescent="0.25">
      <c r="A59" s="66" t="s">
        <v>636</v>
      </c>
      <c r="B59" s="66" t="s">
        <v>637</v>
      </c>
      <c r="C59" s="171">
        <v>0</v>
      </c>
      <c r="D59" s="171">
        <v>0</v>
      </c>
      <c r="E59" s="171"/>
      <c r="F59" s="171">
        <v>0</v>
      </c>
      <c r="G59" s="66"/>
    </row>
    <row r="60" spans="1:7" x14ac:dyDescent="0.25">
      <c r="A60" s="66" t="s">
        <v>638</v>
      </c>
      <c r="B60" s="66" t="s">
        <v>3</v>
      </c>
      <c r="C60" s="171">
        <v>0</v>
      </c>
      <c r="D60" s="171">
        <v>0</v>
      </c>
      <c r="E60" s="171"/>
      <c r="F60" s="171">
        <v>0</v>
      </c>
      <c r="G60" s="66"/>
    </row>
    <row r="61" spans="1:7" x14ac:dyDescent="0.25">
      <c r="A61" s="66" t="s">
        <v>639</v>
      </c>
      <c r="B61" s="66" t="s">
        <v>640</v>
      </c>
      <c r="C61" s="171">
        <v>0</v>
      </c>
      <c r="D61" s="171">
        <v>0</v>
      </c>
      <c r="E61" s="171"/>
      <c r="F61" s="171">
        <v>0</v>
      </c>
      <c r="G61" s="66"/>
    </row>
    <row r="62" spans="1:7" x14ac:dyDescent="0.25">
      <c r="A62" s="66" t="s">
        <v>641</v>
      </c>
      <c r="B62" s="66" t="s">
        <v>642</v>
      </c>
      <c r="C62" s="171">
        <v>0</v>
      </c>
      <c r="D62" s="171">
        <v>0</v>
      </c>
      <c r="E62" s="171"/>
      <c r="F62" s="171">
        <v>0</v>
      </c>
      <c r="G62" s="66"/>
    </row>
    <row r="63" spans="1:7" x14ac:dyDescent="0.25">
      <c r="A63" s="66" t="s">
        <v>643</v>
      </c>
      <c r="B63" s="66" t="s">
        <v>644</v>
      </c>
      <c r="C63" s="171">
        <v>0</v>
      </c>
      <c r="D63" s="171">
        <v>0</v>
      </c>
      <c r="E63" s="171"/>
      <c r="F63" s="171">
        <v>0</v>
      </c>
      <c r="G63" s="66"/>
    </row>
    <row r="64" spans="1:7" x14ac:dyDescent="0.25">
      <c r="A64" s="66" t="s">
        <v>645</v>
      </c>
      <c r="B64" s="66" t="s">
        <v>646</v>
      </c>
      <c r="C64" s="171">
        <v>0</v>
      </c>
      <c r="D64" s="171">
        <v>0</v>
      </c>
      <c r="E64" s="171"/>
      <c r="F64" s="171">
        <v>0</v>
      </c>
      <c r="G64" s="66"/>
    </row>
    <row r="65" spans="1:7" x14ac:dyDescent="0.25">
      <c r="A65" s="66" t="s">
        <v>647</v>
      </c>
      <c r="B65" s="66" t="s">
        <v>648</v>
      </c>
      <c r="C65" s="171">
        <v>0</v>
      </c>
      <c r="D65" s="171">
        <v>0</v>
      </c>
      <c r="E65" s="171"/>
      <c r="F65" s="171">
        <v>0</v>
      </c>
      <c r="G65" s="66"/>
    </row>
    <row r="66" spans="1:7" x14ac:dyDescent="0.25">
      <c r="A66" s="66" t="s">
        <v>649</v>
      </c>
      <c r="B66" s="66" t="s">
        <v>650</v>
      </c>
      <c r="C66" s="171">
        <v>0</v>
      </c>
      <c r="D66" s="171">
        <v>0</v>
      </c>
      <c r="E66" s="171"/>
      <c r="F66" s="171">
        <v>0</v>
      </c>
      <c r="G66" s="66"/>
    </row>
    <row r="67" spans="1:7" x14ac:dyDescent="0.25">
      <c r="A67" s="66" t="s">
        <v>651</v>
      </c>
      <c r="B67" s="66" t="s">
        <v>652</v>
      </c>
      <c r="C67" s="171">
        <v>0</v>
      </c>
      <c r="D67" s="171">
        <v>0</v>
      </c>
      <c r="E67" s="171"/>
      <c r="F67" s="171">
        <v>0</v>
      </c>
      <c r="G67" s="66"/>
    </row>
    <row r="68" spans="1:7" x14ac:dyDescent="0.25">
      <c r="A68" s="66" t="s">
        <v>653</v>
      </c>
      <c r="B68" s="66" t="s">
        <v>654</v>
      </c>
      <c r="C68" s="171">
        <v>0</v>
      </c>
      <c r="D68" s="171">
        <v>0</v>
      </c>
      <c r="E68" s="171"/>
      <c r="F68" s="171">
        <v>0</v>
      </c>
      <c r="G68" s="66"/>
    </row>
    <row r="69" spans="1:7" x14ac:dyDescent="0.25">
      <c r="A69" s="66" t="s">
        <v>655</v>
      </c>
      <c r="B69" s="66" t="s">
        <v>656</v>
      </c>
      <c r="C69" s="171">
        <v>0</v>
      </c>
      <c r="D69" s="171">
        <v>0</v>
      </c>
      <c r="E69" s="171"/>
      <c r="F69" s="171">
        <v>0</v>
      </c>
      <c r="G69" s="66"/>
    </row>
    <row r="70" spans="1:7" x14ac:dyDescent="0.25">
      <c r="A70" s="66" t="s">
        <v>657</v>
      </c>
      <c r="B70" s="66" t="s">
        <v>658</v>
      </c>
      <c r="C70" s="171">
        <v>0</v>
      </c>
      <c r="D70" s="171">
        <v>0</v>
      </c>
      <c r="E70" s="171"/>
      <c r="F70" s="171">
        <v>0</v>
      </c>
      <c r="G70" s="66"/>
    </row>
    <row r="71" spans="1:7" x14ac:dyDescent="0.25">
      <c r="A71" s="66" t="s">
        <v>659</v>
      </c>
      <c r="B71" s="66" t="s">
        <v>6</v>
      </c>
      <c r="C71" s="171">
        <v>0</v>
      </c>
      <c r="D71" s="171">
        <v>0</v>
      </c>
      <c r="E71" s="171"/>
      <c r="F71" s="171">
        <v>0</v>
      </c>
      <c r="G71" s="66"/>
    </row>
    <row r="72" spans="1:7" x14ac:dyDescent="0.25">
      <c r="A72" s="66" t="s">
        <v>660</v>
      </c>
      <c r="B72" s="66" t="s">
        <v>661</v>
      </c>
      <c r="C72" s="171">
        <v>0</v>
      </c>
      <c r="D72" s="171">
        <v>0</v>
      </c>
      <c r="E72" s="171"/>
      <c r="F72" s="171">
        <v>0</v>
      </c>
      <c r="G72" s="66"/>
    </row>
    <row r="73" spans="1:7" x14ac:dyDescent="0.25">
      <c r="A73" s="66" t="s">
        <v>662</v>
      </c>
      <c r="B73" s="118" t="s">
        <v>348</v>
      </c>
      <c r="C73" s="192">
        <f>SUM(C74:C76)</f>
        <v>1</v>
      </c>
      <c r="D73" s="192">
        <f>SUM(D74:D76)</f>
        <v>0</v>
      </c>
      <c r="E73" s="171"/>
      <c r="F73" s="192">
        <f>SUM(F74:F76)</f>
        <v>0</v>
      </c>
      <c r="G73" s="66"/>
    </row>
    <row r="74" spans="1:7" x14ac:dyDescent="0.25">
      <c r="A74" s="66" t="s">
        <v>663</v>
      </c>
      <c r="B74" s="66" t="s">
        <v>664</v>
      </c>
      <c r="C74" s="171">
        <v>0</v>
      </c>
      <c r="D74" s="171">
        <v>0</v>
      </c>
      <c r="E74" s="171"/>
      <c r="F74" s="171">
        <v>0</v>
      </c>
      <c r="G74" s="66"/>
    </row>
    <row r="75" spans="1:7" x14ac:dyDescent="0.25">
      <c r="A75" s="66" t="s">
        <v>665</v>
      </c>
      <c r="B75" s="66" t="s">
        <v>666</v>
      </c>
      <c r="C75" s="171">
        <v>0</v>
      </c>
      <c r="D75" s="171">
        <v>0</v>
      </c>
      <c r="E75" s="171"/>
      <c r="F75" s="171">
        <v>0</v>
      </c>
      <c r="G75" s="66"/>
    </row>
    <row r="76" spans="1:7" x14ac:dyDescent="0.25">
      <c r="A76" s="66" t="s">
        <v>667</v>
      </c>
      <c r="B76" s="66" t="s">
        <v>2</v>
      </c>
      <c r="C76" s="171">
        <v>1</v>
      </c>
      <c r="D76" s="171">
        <v>0</v>
      </c>
      <c r="E76" s="171"/>
      <c r="F76" s="171">
        <v>0</v>
      </c>
      <c r="G76" s="66"/>
    </row>
    <row r="77" spans="1:7" x14ac:dyDescent="0.25">
      <c r="A77" s="66" t="s">
        <v>668</v>
      </c>
      <c r="B77" s="118" t="s">
        <v>159</v>
      </c>
      <c r="C77" s="192">
        <f>SUM(C78:C87)</f>
        <v>0</v>
      </c>
      <c r="D77" s="192">
        <f>SUM(D78:D87)</f>
        <v>0</v>
      </c>
      <c r="E77" s="171"/>
      <c r="F77" s="192">
        <f>SUM(F78:F87)</f>
        <v>0</v>
      </c>
      <c r="G77" s="66"/>
    </row>
    <row r="78" spans="1:7" x14ac:dyDescent="0.25">
      <c r="A78" s="66" t="s">
        <v>669</v>
      </c>
      <c r="B78" s="83" t="s">
        <v>350</v>
      </c>
      <c r="C78" s="171">
        <v>0</v>
      </c>
      <c r="D78" s="171">
        <v>0</v>
      </c>
      <c r="E78" s="171"/>
      <c r="F78" s="171">
        <v>0</v>
      </c>
      <c r="G78" s="66"/>
    </row>
    <row r="79" spans="1:7" x14ac:dyDescent="0.25">
      <c r="A79" s="66" t="s">
        <v>670</v>
      </c>
      <c r="B79" s="83" t="s">
        <v>352</v>
      </c>
      <c r="C79" s="171">
        <v>0</v>
      </c>
      <c r="D79" s="171">
        <v>0</v>
      </c>
      <c r="E79" s="171"/>
      <c r="F79" s="171">
        <v>0</v>
      </c>
      <c r="G79" s="66"/>
    </row>
    <row r="80" spans="1:7" x14ac:dyDescent="0.25">
      <c r="A80" s="66" t="s">
        <v>671</v>
      </c>
      <c r="B80" s="83" t="s">
        <v>354</v>
      </c>
      <c r="C80" s="171">
        <v>0</v>
      </c>
      <c r="D80" s="171">
        <v>0</v>
      </c>
      <c r="E80" s="171"/>
      <c r="F80" s="171">
        <v>0</v>
      </c>
      <c r="G80" s="66"/>
    </row>
    <row r="81" spans="1:7" x14ac:dyDescent="0.25">
      <c r="A81" s="66" t="s">
        <v>672</v>
      </c>
      <c r="B81" s="83" t="s">
        <v>12</v>
      </c>
      <c r="C81" s="171">
        <v>0</v>
      </c>
      <c r="D81" s="171">
        <v>0</v>
      </c>
      <c r="E81" s="171"/>
      <c r="F81" s="171">
        <v>0</v>
      </c>
      <c r="G81" s="66"/>
    </row>
    <row r="82" spans="1:7" x14ac:dyDescent="0.25">
      <c r="A82" s="66" t="s">
        <v>673</v>
      </c>
      <c r="B82" s="83" t="s">
        <v>357</v>
      </c>
      <c r="C82" s="171">
        <v>0</v>
      </c>
      <c r="D82" s="171">
        <v>0</v>
      </c>
      <c r="E82" s="171"/>
      <c r="F82" s="171">
        <v>0</v>
      </c>
      <c r="G82" s="66"/>
    </row>
    <row r="83" spans="1:7" x14ac:dyDescent="0.25">
      <c r="A83" s="66" t="s">
        <v>674</v>
      </c>
      <c r="B83" s="83" t="s">
        <v>359</v>
      </c>
      <c r="C83" s="171">
        <v>0</v>
      </c>
      <c r="D83" s="171">
        <v>0</v>
      </c>
      <c r="E83" s="171"/>
      <c r="F83" s="171">
        <v>0</v>
      </c>
      <c r="G83" s="66"/>
    </row>
    <row r="84" spans="1:7" x14ac:dyDescent="0.25">
      <c r="A84" s="66" t="s">
        <v>675</v>
      </c>
      <c r="B84" s="83" t="s">
        <v>361</v>
      </c>
      <c r="C84" s="171">
        <v>0</v>
      </c>
      <c r="D84" s="171">
        <v>0</v>
      </c>
      <c r="E84" s="171"/>
      <c r="F84" s="171">
        <v>0</v>
      </c>
      <c r="G84" s="66"/>
    </row>
    <row r="85" spans="1:7" x14ac:dyDescent="0.25">
      <c r="A85" s="66" t="s">
        <v>676</v>
      </c>
      <c r="B85" s="83" t="s">
        <v>363</v>
      </c>
      <c r="C85" s="171">
        <v>0</v>
      </c>
      <c r="D85" s="171">
        <v>0</v>
      </c>
      <c r="E85" s="171"/>
      <c r="F85" s="171">
        <v>0</v>
      </c>
      <c r="G85" s="66"/>
    </row>
    <row r="86" spans="1:7" x14ac:dyDescent="0.25">
      <c r="A86" s="66" t="s">
        <v>677</v>
      </c>
      <c r="B86" s="83" t="s">
        <v>365</v>
      </c>
      <c r="C86" s="171">
        <v>0</v>
      </c>
      <c r="D86" s="171">
        <v>0</v>
      </c>
      <c r="E86" s="171"/>
      <c r="F86" s="171">
        <v>0</v>
      </c>
      <c r="G86" s="66"/>
    </row>
    <row r="87" spans="1:7" x14ac:dyDescent="0.25">
      <c r="A87" s="66" t="s">
        <v>678</v>
      </c>
      <c r="B87" s="83" t="s">
        <v>159</v>
      </c>
      <c r="C87" s="171">
        <v>0</v>
      </c>
      <c r="D87" s="171">
        <v>0</v>
      </c>
      <c r="E87" s="171"/>
      <c r="F87" s="171">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1853</v>
      </c>
      <c r="C99" s="163">
        <v>1.7502864892549014E-2</v>
      </c>
      <c r="D99" s="163">
        <v>0</v>
      </c>
      <c r="F99" s="171">
        <f>C99+D99</f>
        <v>1.7502864892549014E-2</v>
      </c>
      <c r="G99" s="66"/>
    </row>
    <row r="100" spans="1:7" x14ac:dyDescent="0.25">
      <c r="A100" s="66" t="s">
        <v>692</v>
      </c>
      <c r="B100" s="83" t="s">
        <v>1623</v>
      </c>
      <c r="C100" s="163">
        <v>1.9913751000661385E-4</v>
      </c>
      <c r="D100" s="163">
        <v>0</v>
      </c>
      <c r="F100" s="171">
        <f t="shared" ref="F100:F117" si="1">C100+D100</f>
        <v>1.9913751000661385E-4</v>
      </c>
      <c r="G100" s="66"/>
    </row>
    <row r="101" spans="1:7" x14ac:dyDescent="0.25">
      <c r="A101" s="66" t="s">
        <v>693</v>
      </c>
      <c r="B101" s="83" t="s">
        <v>1854</v>
      </c>
      <c r="C101" s="163">
        <v>1.7178018682874802E-2</v>
      </c>
      <c r="D101" s="163">
        <v>0</v>
      </c>
      <c r="F101" s="171">
        <f t="shared" si="1"/>
        <v>1.7178018682874802E-2</v>
      </c>
      <c r="G101" s="66"/>
    </row>
    <row r="102" spans="1:7" x14ac:dyDescent="0.25">
      <c r="A102" s="66" t="s">
        <v>694</v>
      </c>
      <c r="B102" s="83" t="s">
        <v>1631</v>
      </c>
      <c r="C102" s="163">
        <v>9.570054163360469E-3</v>
      </c>
      <c r="D102" s="163">
        <v>0</v>
      </c>
      <c r="F102" s="171">
        <f t="shared" si="1"/>
        <v>9.570054163360469E-3</v>
      </c>
      <c r="G102" s="66"/>
    </row>
    <row r="103" spans="1:7" x14ac:dyDescent="0.25">
      <c r="A103" s="66" t="s">
        <v>695</v>
      </c>
      <c r="B103" s="83" t="s">
        <v>1634</v>
      </c>
      <c r="C103" s="163">
        <v>1.3516726034101059E-2</v>
      </c>
      <c r="D103" s="163">
        <v>0</v>
      </c>
      <c r="F103" s="171">
        <f t="shared" si="1"/>
        <v>1.3516726034101059E-2</v>
      </c>
      <c r="G103" s="66"/>
    </row>
    <row r="104" spans="1:7" x14ac:dyDescent="0.25">
      <c r="A104" s="66" t="s">
        <v>696</v>
      </c>
      <c r="B104" s="83" t="s">
        <v>1620</v>
      </c>
      <c r="C104" s="163">
        <v>0.29396156528047684</v>
      </c>
      <c r="D104" s="163">
        <v>0</v>
      </c>
      <c r="F104" s="171">
        <f t="shared" si="1"/>
        <v>0.29396156528047684</v>
      </c>
      <c r="G104" s="66"/>
    </row>
    <row r="105" spans="1:7" x14ac:dyDescent="0.25">
      <c r="A105" s="66" t="s">
        <v>697</v>
      </c>
      <c r="B105" s="83" t="s">
        <v>1628</v>
      </c>
      <c r="C105" s="163">
        <v>6.4329061437012294E-2</v>
      </c>
      <c r="D105" s="163">
        <v>0</v>
      </c>
      <c r="F105" s="171">
        <f t="shared" si="1"/>
        <v>6.4329061437012294E-2</v>
      </c>
      <c r="G105" s="66"/>
    </row>
    <row r="106" spans="1:7" x14ac:dyDescent="0.25">
      <c r="A106" s="66" t="s">
        <v>698</v>
      </c>
      <c r="B106" s="83" t="s">
        <v>1855</v>
      </c>
      <c r="C106" s="163">
        <v>2.029431736794959E-2</v>
      </c>
      <c r="D106" s="163">
        <v>0</v>
      </c>
      <c r="F106" s="171">
        <f t="shared" si="1"/>
        <v>2.029431736794959E-2</v>
      </c>
      <c r="G106" s="66"/>
    </row>
    <row r="107" spans="1:7" x14ac:dyDescent="0.25">
      <c r="A107" s="66" t="s">
        <v>699</v>
      </c>
      <c r="B107" s="83" t="s">
        <v>1846</v>
      </c>
      <c r="C107" s="163">
        <v>2.4876522908857716E-2</v>
      </c>
      <c r="D107" s="163">
        <v>0</v>
      </c>
      <c r="F107" s="171">
        <f t="shared" si="1"/>
        <v>2.4876522908857716E-2</v>
      </c>
      <c r="G107" s="66"/>
    </row>
    <row r="108" spans="1:7" x14ac:dyDescent="0.25">
      <c r="A108" s="66" t="s">
        <v>700</v>
      </c>
      <c r="B108" s="83" t="s">
        <v>1856</v>
      </c>
      <c r="C108" s="163">
        <v>4.3790531668716909E-2</v>
      </c>
      <c r="D108" s="163">
        <v>0</v>
      </c>
      <c r="F108" s="171">
        <f t="shared" si="1"/>
        <v>4.3790531668716909E-2</v>
      </c>
      <c r="G108" s="66"/>
    </row>
    <row r="109" spans="1:7" x14ac:dyDescent="0.25">
      <c r="A109" s="66" t="s">
        <v>701</v>
      </c>
      <c r="B109" s="83" t="s">
        <v>1857</v>
      </c>
      <c r="C109" s="163">
        <v>6.2874641001207141E-2</v>
      </c>
      <c r="D109" s="163">
        <v>0</v>
      </c>
      <c r="F109" s="171">
        <f t="shared" si="1"/>
        <v>6.2874641001207141E-2</v>
      </c>
      <c r="G109" s="66"/>
    </row>
    <row r="110" spans="1:7" x14ac:dyDescent="0.25">
      <c r="A110" s="66" t="s">
        <v>702</v>
      </c>
      <c r="B110" s="83" t="s">
        <v>1858</v>
      </c>
      <c r="C110" s="163">
        <v>0.43190655905288772</v>
      </c>
      <c r="D110" s="163">
        <v>0</v>
      </c>
      <c r="F110" s="171">
        <f t="shared" si="1"/>
        <v>0.43190655905288772</v>
      </c>
      <c r="G110" s="66"/>
    </row>
    <row r="111" spans="1:7" x14ac:dyDescent="0.25">
      <c r="A111" s="66" t="s">
        <v>703</v>
      </c>
      <c r="B111" s="83"/>
      <c r="C111" s="191"/>
      <c r="D111" s="163"/>
      <c r="F111" s="171"/>
      <c r="G111" s="66"/>
    </row>
    <row r="112" spans="1:7" x14ac:dyDescent="0.25">
      <c r="A112" s="66" t="s">
        <v>704</v>
      </c>
      <c r="B112" s="83"/>
      <c r="C112" s="191"/>
      <c r="D112" s="163"/>
      <c r="F112" s="171"/>
      <c r="G112" s="66"/>
    </row>
    <row r="113" spans="1:7" x14ac:dyDescent="0.25">
      <c r="A113" s="66" t="s">
        <v>705</v>
      </c>
      <c r="B113" s="83"/>
      <c r="C113" s="191"/>
      <c r="D113" s="163"/>
      <c r="F113" s="171"/>
      <c r="G113" s="66"/>
    </row>
    <row r="114" spans="1:7" x14ac:dyDescent="0.25">
      <c r="A114" s="66" t="s">
        <v>706</v>
      </c>
      <c r="C114" s="191"/>
      <c r="D114" s="163"/>
      <c r="F114" s="171"/>
      <c r="G114" s="66"/>
    </row>
    <row r="115" spans="1:7" x14ac:dyDescent="0.25">
      <c r="A115" s="66" t="s">
        <v>707</v>
      </c>
      <c r="B115" s="83"/>
      <c r="C115" s="191"/>
      <c r="D115" s="163"/>
      <c r="F115" s="171"/>
      <c r="G115" s="66"/>
    </row>
    <row r="116" spans="1:7" x14ac:dyDescent="0.25">
      <c r="A116" s="66" t="s">
        <v>708</v>
      </c>
      <c r="B116" s="83"/>
      <c r="C116" s="191"/>
      <c r="D116" s="163"/>
      <c r="F116" s="171"/>
      <c r="G116" s="66"/>
    </row>
    <row r="117" spans="1:7" x14ac:dyDescent="0.25">
      <c r="A117" s="66" t="s">
        <v>709</v>
      </c>
      <c r="B117" s="83"/>
      <c r="C117" s="191"/>
      <c r="D117" s="163"/>
      <c r="F117" s="171"/>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71">
        <v>0</v>
      </c>
      <c r="D131" s="171">
        <v>0</v>
      </c>
      <c r="E131" s="193"/>
      <c r="F131" s="171">
        <v>0</v>
      </c>
    </row>
    <row r="132" spans="1:7" x14ac:dyDescent="0.25">
      <c r="A132" s="66" t="s">
        <v>725</v>
      </c>
      <c r="B132" s="66" t="s">
        <v>726</v>
      </c>
      <c r="C132" s="171">
        <v>1</v>
      </c>
      <c r="D132" s="171">
        <v>0</v>
      </c>
      <c r="E132" s="193"/>
      <c r="F132" s="171">
        <v>1</v>
      </c>
    </row>
    <row r="133" spans="1:7" x14ac:dyDescent="0.25">
      <c r="A133" s="66" t="s">
        <v>727</v>
      </c>
      <c r="B133" s="66" t="s">
        <v>159</v>
      </c>
      <c r="C133" s="171">
        <v>0</v>
      </c>
      <c r="D133" s="171">
        <v>0</v>
      </c>
      <c r="E133" s="193"/>
      <c r="F133" s="171">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71">
        <v>0.5393</v>
      </c>
      <c r="D141" s="171">
        <v>0</v>
      </c>
      <c r="E141" s="193"/>
      <c r="F141" s="171">
        <f>(C141+D141)</f>
        <v>0.5393</v>
      </c>
    </row>
    <row r="142" spans="1:7" x14ac:dyDescent="0.25">
      <c r="A142" s="66" t="s">
        <v>737</v>
      </c>
      <c r="B142" s="66" t="s">
        <v>738</v>
      </c>
      <c r="C142" s="171">
        <f>1-C141</f>
        <v>0.4607</v>
      </c>
      <c r="D142" s="171">
        <v>0</v>
      </c>
      <c r="E142" s="193"/>
      <c r="F142" s="171">
        <f>(C142+D142)</f>
        <v>0.4607</v>
      </c>
    </row>
    <row r="143" spans="1:7" x14ac:dyDescent="0.25">
      <c r="A143" s="66" t="s">
        <v>739</v>
      </c>
      <c r="B143" s="66" t="s">
        <v>159</v>
      </c>
      <c r="C143" s="171">
        <v>0</v>
      </c>
      <c r="D143" s="171">
        <v>0</v>
      </c>
      <c r="E143" s="171"/>
      <c r="F143" s="171">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71">
        <v>0.29074342004816145</v>
      </c>
      <c r="D151" s="171">
        <v>0</v>
      </c>
      <c r="E151" s="193"/>
      <c r="F151" s="171">
        <f>(C151+D151)</f>
        <v>0.29074342004816145</v>
      </c>
    </row>
    <row r="152" spans="1:7" x14ac:dyDescent="0.25">
      <c r="A152" s="66" t="s">
        <v>749</v>
      </c>
      <c r="B152" s="62" t="s">
        <v>750</v>
      </c>
      <c r="C152" s="171">
        <v>0.2412120252045809</v>
      </c>
      <c r="D152" s="171">
        <v>0</v>
      </c>
      <c r="E152" s="193"/>
      <c r="F152" s="171">
        <f t="shared" ref="F152:F155" si="2">(C152+D152)</f>
        <v>0.2412120252045809</v>
      </c>
    </row>
    <row r="153" spans="1:7" x14ac:dyDescent="0.25">
      <c r="A153" s="66" t="s">
        <v>751</v>
      </c>
      <c r="B153" s="62" t="s">
        <v>752</v>
      </c>
      <c r="C153" s="171">
        <v>0.15401247294258794</v>
      </c>
      <c r="D153" s="171">
        <v>0</v>
      </c>
      <c r="E153" s="171"/>
      <c r="F153" s="171">
        <f t="shared" si="2"/>
        <v>0.15401247294258794</v>
      </c>
    </row>
    <row r="154" spans="1:7" x14ac:dyDescent="0.25">
      <c r="A154" s="66" t="s">
        <v>753</v>
      </c>
      <c r="B154" s="62" t="s">
        <v>754</v>
      </c>
      <c r="C154" s="171">
        <v>0.14859583502252649</v>
      </c>
      <c r="D154" s="171">
        <v>0</v>
      </c>
      <c r="E154" s="171"/>
      <c r="F154" s="171">
        <f t="shared" si="2"/>
        <v>0.14859583502252649</v>
      </c>
    </row>
    <row r="155" spans="1:7" x14ac:dyDescent="0.25">
      <c r="A155" s="66" t="s">
        <v>755</v>
      </c>
      <c r="B155" s="62" t="s">
        <v>756</v>
      </c>
      <c r="C155" s="171">
        <v>0.1654362467821433</v>
      </c>
      <c r="D155" s="171">
        <v>0</v>
      </c>
      <c r="E155" s="171"/>
      <c r="F155" s="171">
        <f t="shared" si="2"/>
        <v>0.1654362467821433</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91">
        <f>26.628/C12</f>
        <v>1.2537426300009591E-3</v>
      </c>
      <c r="D161" s="171">
        <v>0</v>
      </c>
      <c r="E161" s="193"/>
      <c r="F161" s="171">
        <f>(C161+D161)</f>
        <v>1.2537426300009591E-3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2108.8620000000001</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D171" s="165"/>
      <c r="E171" s="80"/>
      <c r="F171" s="92">
        <f t="shared" ref="F171:F185" si="3">IF($C$195=0,"",IF(C171="[for completion]","",C171/$C$195))</f>
        <v>0</v>
      </c>
      <c r="G171" s="92">
        <f t="shared" ref="G171:G185" si="4">IF($D$195=0,"",IF(D171="[for completion]","",D171/$D$195))</f>
        <v>0</v>
      </c>
    </row>
    <row r="172" spans="1:7" x14ac:dyDescent="0.25">
      <c r="A172" s="66" t="s">
        <v>776</v>
      </c>
      <c r="B172" s="83" t="s">
        <v>1639</v>
      </c>
      <c r="C172" s="165">
        <v>1212.0405448147826</v>
      </c>
      <c r="D172" s="66">
        <v>2457</v>
      </c>
      <c r="E172" s="80"/>
      <c r="F172" s="92">
        <f t="shared" si="3"/>
        <v>5.7067256283757244E-2</v>
      </c>
      <c r="G172" s="92">
        <f t="shared" si="4"/>
        <v>0.24297863924050633</v>
      </c>
    </row>
    <row r="173" spans="1:7" x14ac:dyDescent="0.25">
      <c r="A173" s="66" t="s">
        <v>777</v>
      </c>
      <c r="B173" s="83" t="s">
        <v>1640</v>
      </c>
      <c r="C173" s="165">
        <v>4277.5616431521285</v>
      </c>
      <c r="D173" s="66">
        <v>2798</v>
      </c>
      <c r="E173" s="80"/>
      <c r="F173" s="92">
        <f t="shared" si="3"/>
        <v>0.20140308639315002</v>
      </c>
      <c r="G173" s="92">
        <f t="shared" si="4"/>
        <v>0.27670094936708861</v>
      </c>
    </row>
    <row r="174" spans="1:7" x14ac:dyDescent="0.25">
      <c r="A174" s="66" t="s">
        <v>778</v>
      </c>
      <c r="B174" s="83" t="s">
        <v>1641</v>
      </c>
      <c r="C174" s="165">
        <v>6442.461756984384</v>
      </c>
      <c r="D174" s="66">
        <v>2627</v>
      </c>
      <c r="E174" s="80"/>
      <c r="F174" s="92">
        <f t="shared" si="3"/>
        <v>0.3033344204176896</v>
      </c>
      <c r="G174" s="92">
        <f t="shared" si="4"/>
        <v>0.25979034810126583</v>
      </c>
    </row>
    <row r="175" spans="1:7" x14ac:dyDescent="0.25">
      <c r="A175" s="66" t="s">
        <v>779</v>
      </c>
      <c r="B175" s="83" t="s">
        <v>1642</v>
      </c>
      <c r="C175" s="165">
        <v>4569.3626341863783</v>
      </c>
      <c r="D175" s="66">
        <v>1336</v>
      </c>
      <c r="E175" s="80"/>
      <c r="F175" s="92">
        <f t="shared" si="3"/>
        <v>0.21514213333382029</v>
      </c>
      <c r="G175" s="92">
        <f t="shared" si="4"/>
        <v>0.13212025316455697</v>
      </c>
    </row>
    <row r="176" spans="1:7" x14ac:dyDescent="0.25">
      <c r="A176" s="66" t="s">
        <v>780</v>
      </c>
      <c r="B176" s="83" t="s">
        <v>1643</v>
      </c>
      <c r="C176" s="165">
        <v>2147.2083010446786</v>
      </c>
      <c r="D176" s="66">
        <v>485</v>
      </c>
      <c r="E176" s="80"/>
      <c r="F176" s="92">
        <f t="shared" si="3"/>
        <v>0.10109833943636995</v>
      </c>
      <c r="G176" s="92">
        <f t="shared" si="4"/>
        <v>4.7962816455696201E-2</v>
      </c>
    </row>
    <row r="177" spans="1:7" x14ac:dyDescent="0.25">
      <c r="A177" s="66" t="s">
        <v>781</v>
      </c>
      <c r="B177" s="83" t="s">
        <v>1644</v>
      </c>
      <c r="C177" s="165">
        <v>2590.1739174250997</v>
      </c>
      <c r="D177" s="66">
        <v>409</v>
      </c>
      <c r="E177" s="80"/>
      <c r="F177" s="92">
        <f t="shared" si="3"/>
        <v>0.12195476413521281</v>
      </c>
      <c r="G177" s="92">
        <f t="shared" si="4"/>
        <v>4.0446993670886076E-2</v>
      </c>
    </row>
    <row r="178" spans="1:7" x14ac:dyDescent="0.25">
      <c r="A178" s="66" t="s">
        <v>782</v>
      </c>
      <c r="B178" s="83"/>
      <c r="C178" s="165"/>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21238.808797607453</v>
      </c>
      <c r="D195" s="91">
        <f>SUM(D171:D194)</f>
        <v>10112</v>
      </c>
      <c r="E195" s="103"/>
      <c r="F195" s="94">
        <f>SUM(F171:F194)</f>
        <v>0.99999999999999978</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71">
        <v>0.56169999999999998</v>
      </c>
      <c r="D197" s="165">
        <f>D208</f>
        <v>10112</v>
      </c>
      <c r="G197" s="66"/>
    </row>
    <row r="198" spans="1:7" x14ac:dyDescent="0.25">
      <c r="G198" s="66"/>
    </row>
    <row r="199" spans="1:7" x14ac:dyDescent="0.25">
      <c r="B199" s="83" t="s">
        <v>803</v>
      </c>
      <c r="G199" s="66"/>
    </row>
    <row r="200" spans="1:7" x14ac:dyDescent="0.25">
      <c r="A200" s="66" t="s">
        <v>804</v>
      </c>
      <c r="B200" s="66" t="s">
        <v>805</v>
      </c>
      <c r="C200" s="165">
        <v>3634.2940921500017</v>
      </c>
      <c r="D200" s="165">
        <v>3238</v>
      </c>
      <c r="F200" s="92">
        <f t="shared" ref="F200:F214" si="5">IF($C$208=0,"",IF(C200="[for completion]","",C200/$C$208))</f>
        <v>0.17111572154458157</v>
      </c>
      <c r="G200" s="92">
        <f t="shared" ref="G200:G214" si="6">IF($D$208=0,"",IF(D200="[for completion]","",D200/$D$208))</f>
        <v>0.32021360759493672</v>
      </c>
    </row>
    <row r="201" spans="1:7" x14ac:dyDescent="0.25">
      <c r="A201" s="66" t="s">
        <v>806</v>
      </c>
      <c r="B201" s="66" t="s">
        <v>807</v>
      </c>
      <c r="C201" s="165">
        <v>2161.0127609759411</v>
      </c>
      <c r="D201" s="165">
        <v>1038</v>
      </c>
      <c r="F201" s="92">
        <f t="shared" si="5"/>
        <v>0.10174830338033747</v>
      </c>
      <c r="G201" s="92">
        <f t="shared" si="6"/>
        <v>0.10265031645569621</v>
      </c>
    </row>
    <row r="202" spans="1:7" x14ac:dyDescent="0.25">
      <c r="A202" s="66" t="s">
        <v>808</v>
      </c>
      <c r="B202" s="66" t="s">
        <v>809</v>
      </c>
      <c r="C202" s="165">
        <v>3398.6359250047121</v>
      </c>
      <c r="D202" s="165">
        <v>1338</v>
      </c>
      <c r="F202" s="92">
        <f t="shared" si="5"/>
        <v>0.16002008198254375</v>
      </c>
      <c r="G202" s="92">
        <f t="shared" si="6"/>
        <v>0.13231803797468356</v>
      </c>
    </row>
    <row r="203" spans="1:7" x14ac:dyDescent="0.25">
      <c r="A203" s="66" t="s">
        <v>810</v>
      </c>
      <c r="B203" s="66" t="s">
        <v>811</v>
      </c>
      <c r="C203" s="165">
        <v>8991.3922209589564</v>
      </c>
      <c r="D203" s="165">
        <v>3212</v>
      </c>
      <c r="F203" s="92">
        <f t="shared" si="5"/>
        <v>0.42334729346835331</v>
      </c>
      <c r="G203" s="92">
        <f t="shared" si="6"/>
        <v>0.31764240506329117</v>
      </c>
    </row>
    <row r="204" spans="1:7" x14ac:dyDescent="0.25">
      <c r="A204" s="66" t="s">
        <v>812</v>
      </c>
      <c r="B204" s="66" t="s">
        <v>813</v>
      </c>
      <c r="C204" s="165">
        <v>3053.4737985178181</v>
      </c>
      <c r="D204" s="165">
        <v>1286</v>
      </c>
      <c r="F204" s="92">
        <f t="shared" si="5"/>
        <v>0.14376859962418395</v>
      </c>
      <c r="G204" s="92">
        <f t="shared" si="6"/>
        <v>0.12717563291139242</v>
      </c>
    </row>
    <row r="205" spans="1:7" x14ac:dyDescent="0.25">
      <c r="A205" s="66" t="s">
        <v>814</v>
      </c>
      <c r="B205" s="66" t="s">
        <v>815</v>
      </c>
      <c r="C205" s="165">
        <v>0</v>
      </c>
      <c r="D205" s="165">
        <v>0</v>
      </c>
      <c r="F205" s="92">
        <f t="shared" si="5"/>
        <v>0</v>
      </c>
      <c r="G205" s="92">
        <f t="shared" si="6"/>
        <v>0</v>
      </c>
    </row>
    <row r="206" spans="1:7" x14ac:dyDescent="0.25">
      <c r="A206" s="66" t="s">
        <v>816</v>
      </c>
      <c r="B206" s="66" t="s">
        <v>817</v>
      </c>
      <c r="C206" s="165">
        <v>0</v>
      </c>
      <c r="D206" s="165">
        <v>0</v>
      </c>
      <c r="F206" s="92">
        <f t="shared" si="5"/>
        <v>0</v>
      </c>
      <c r="G206" s="92">
        <f t="shared" si="6"/>
        <v>0</v>
      </c>
    </row>
    <row r="207" spans="1:7" x14ac:dyDescent="0.25">
      <c r="A207" s="66" t="s">
        <v>818</v>
      </c>
      <c r="B207" s="66" t="s">
        <v>819</v>
      </c>
      <c r="C207" s="165">
        <v>0</v>
      </c>
      <c r="D207" s="165">
        <v>0</v>
      </c>
      <c r="F207" s="92">
        <f t="shared" si="5"/>
        <v>0</v>
      </c>
      <c r="G207" s="92">
        <f t="shared" si="6"/>
        <v>0</v>
      </c>
    </row>
    <row r="208" spans="1:7" x14ac:dyDescent="0.25">
      <c r="A208" s="66" t="s">
        <v>820</v>
      </c>
      <c r="B208" s="93" t="s">
        <v>161</v>
      </c>
      <c r="C208" s="165">
        <f>SUM(C200:C207)</f>
        <v>21238.808797607428</v>
      </c>
      <c r="D208" s="165">
        <f>SUM(D200:D207)</f>
        <v>10112</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71">
        <v>0.54149999999999998</v>
      </c>
      <c r="D219" s="165">
        <f>D230</f>
        <v>10112</v>
      </c>
      <c r="G219" s="66"/>
    </row>
    <row r="220" spans="1:7" x14ac:dyDescent="0.25">
      <c r="G220" s="66"/>
    </row>
    <row r="221" spans="1:7" x14ac:dyDescent="0.25">
      <c r="B221" s="83" t="s">
        <v>803</v>
      </c>
      <c r="G221" s="66"/>
    </row>
    <row r="222" spans="1:7" x14ac:dyDescent="0.25">
      <c r="A222" s="66" t="s">
        <v>838</v>
      </c>
      <c r="B222" s="66" t="s">
        <v>805</v>
      </c>
      <c r="C222" s="165">
        <v>4525.7913761899963</v>
      </c>
      <c r="D222" s="165">
        <v>3766</v>
      </c>
      <c r="F222" s="92">
        <f>IF($C$230=0,"",IF(C222="[Mark as ND1 if not relevant]","",C222/$C$230))</f>
        <v>0.2130906407848932</v>
      </c>
      <c r="G222" s="92">
        <f>IF($D$230=0,"",IF(D222="[Mark as ND1 if not relevant]","",D222/$D$230))</f>
        <v>0.37242879746835444</v>
      </c>
    </row>
    <row r="223" spans="1:7" x14ac:dyDescent="0.25">
      <c r="A223" s="66" t="s">
        <v>839</v>
      </c>
      <c r="B223" s="66" t="s">
        <v>807</v>
      </c>
      <c r="C223" s="165">
        <v>2235.135169899997</v>
      </c>
      <c r="D223" s="165">
        <v>993</v>
      </c>
      <c r="F223" s="92">
        <f t="shared" ref="F223:F229" si="7">IF($C$230=0,"",IF(C223="[Mark as ND1 if not relevant]","",C223/$C$230))</f>
        <v>0.10523825470625198</v>
      </c>
      <c r="G223" s="92">
        <f t="shared" ref="G223:G229" si="8">IF($D$230=0,"",IF(D223="[Mark as ND1 if not relevant]","",D223/$D$230))</f>
        <v>9.8200158227848097E-2</v>
      </c>
    </row>
    <row r="224" spans="1:7" x14ac:dyDescent="0.25">
      <c r="A224" s="66" t="s">
        <v>840</v>
      </c>
      <c r="B224" s="66" t="s">
        <v>809</v>
      </c>
      <c r="C224" s="165">
        <v>3251.0067898799921</v>
      </c>
      <c r="D224" s="165">
        <v>1244</v>
      </c>
      <c r="F224" s="92">
        <f t="shared" si="7"/>
        <v>0.15306916790202563</v>
      </c>
      <c r="G224" s="92">
        <f t="shared" si="8"/>
        <v>0.12302215189873418</v>
      </c>
    </row>
    <row r="225" spans="1:7" x14ac:dyDescent="0.25">
      <c r="A225" s="66" t="s">
        <v>841</v>
      </c>
      <c r="B225" s="66" t="s">
        <v>811</v>
      </c>
      <c r="C225" s="165">
        <v>6940.2603733400065</v>
      </c>
      <c r="D225" s="165">
        <v>2534</v>
      </c>
      <c r="F225" s="92">
        <f t="shared" si="7"/>
        <v>0.32677258124390807</v>
      </c>
      <c r="G225" s="92">
        <f t="shared" si="8"/>
        <v>0.25059335443037972</v>
      </c>
    </row>
    <row r="226" spans="1:7" x14ac:dyDescent="0.25">
      <c r="A226" s="66" t="s">
        <v>842</v>
      </c>
      <c r="B226" s="66" t="s">
        <v>813</v>
      </c>
      <c r="C226" s="165">
        <v>4014.7665418339975</v>
      </c>
      <c r="D226" s="165">
        <v>1478</v>
      </c>
      <c r="F226" s="92">
        <f t="shared" si="7"/>
        <v>0.18902974173797651</v>
      </c>
      <c r="G226" s="92">
        <f t="shared" si="8"/>
        <v>0.14616297468354431</v>
      </c>
    </row>
    <row r="227" spans="1:7" x14ac:dyDescent="0.25">
      <c r="A227" s="66" t="s">
        <v>843</v>
      </c>
      <c r="B227" s="66" t="s">
        <v>815</v>
      </c>
      <c r="C227" s="165">
        <v>199.6910248935076</v>
      </c>
      <c r="D227" s="165">
        <v>72</v>
      </c>
      <c r="F227" s="92">
        <f t="shared" si="7"/>
        <v>9.4021763083060889E-3</v>
      </c>
      <c r="G227" s="92">
        <f t="shared" si="8"/>
        <v>7.1202531645569618E-3</v>
      </c>
    </row>
    <row r="228" spans="1:7" x14ac:dyDescent="0.25">
      <c r="A228" s="66" t="s">
        <v>844</v>
      </c>
      <c r="B228" s="66" t="s">
        <v>817</v>
      </c>
      <c r="C228" s="165">
        <v>53.70316776741609</v>
      </c>
      <c r="D228" s="165">
        <v>17</v>
      </c>
      <c r="F228" s="92">
        <f t="shared" si="7"/>
        <v>2.5285395371827902E-3</v>
      </c>
      <c r="G228" s="92">
        <f t="shared" si="8"/>
        <v>1.6811708860759494E-3</v>
      </c>
    </row>
    <row r="229" spans="1:7" x14ac:dyDescent="0.25">
      <c r="A229" s="66" t="s">
        <v>845</v>
      </c>
      <c r="B229" s="66" t="s">
        <v>819</v>
      </c>
      <c r="C229" s="165">
        <v>18.454353802524601</v>
      </c>
      <c r="D229" s="165">
        <v>8</v>
      </c>
      <c r="F229" s="92">
        <f t="shared" si="7"/>
        <v>8.6889777945566764E-4</v>
      </c>
      <c r="G229" s="92">
        <f t="shared" si="8"/>
        <v>7.911392405063291E-4</v>
      </c>
    </row>
    <row r="230" spans="1:7" x14ac:dyDescent="0.25">
      <c r="A230" s="66" t="s">
        <v>846</v>
      </c>
      <c r="B230" s="93" t="s">
        <v>161</v>
      </c>
      <c r="C230" s="165">
        <f>SUM(C222:C229)</f>
        <v>21238.808797607438</v>
      </c>
      <c r="D230" s="165">
        <f>SUM(D222:D229)</f>
        <v>10112</v>
      </c>
      <c r="F230" s="103">
        <f>SUM(F222:F229)</f>
        <v>0.99999999999999989</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91">
        <v>0.93030000000000002</v>
      </c>
      <c r="E241" s="103"/>
      <c r="F241" s="103"/>
      <c r="G241" s="103"/>
    </row>
    <row r="242" spans="1:14" x14ac:dyDescent="0.25">
      <c r="A242" s="66" t="s">
        <v>859</v>
      </c>
      <c r="B242" s="66" t="s">
        <v>860</v>
      </c>
      <c r="C242" s="191">
        <v>2E-3</v>
      </c>
      <c r="E242" s="103"/>
      <c r="F242" s="103"/>
    </row>
    <row r="243" spans="1:14" x14ac:dyDescent="0.25">
      <c r="A243" s="66" t="s">
        <v>861</v>
      </c>
      <c r="B243" s="66" t="s">
        <v>862</v>
      </c>
      <c r="C243" s="191">
        <v>6.7699999999999996E-2</v>
      </c>
      <c r="E243" s="103"/>
      <c r="F243" s="103"/>
    </row>
    <row r="244" spans="1:14" x14ac:dyDescent="0.25">
      <c r="A244" s="66" t="s">
        <v>863</v>
      </c>
      <c r="B244" s="83" t="s">
        <v>1603</v>
      </c>
      <c r="C244" s="191">
        <v>0</v>
      </c>
      <c r="D244" s="80"/>
      <c r="E244" s="80"/>
      <c r="F244" s="99"/>
      <c r="G244" s="99"/>
      <c r="H244" s="64"/>
      <c r="I244" s="66"/>
      <c r="J244" s="66"/>
      <c r="K244" s="66"/>
      <c r="L244" s="64"/>
      <c r="M244" s="64"/>
      <c r="N244" s="64"/>
    </row>
    <row r="245" spans="1:14" x14ac:dyDescent="0.25">
      <c r="A245" s="66" t="s">
        <v>1611</v>
      </c>
      <c r="B245" s="66" t="s">
        <v>159</v>
      </c>
      <c r="C245" s="191">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91">
        <v>0.99119999999999997</v>
      </c>
      <c r="D258" s="190"/>
      <c r="E258" s="64"/>
      <c r="F258" s="64"/>
    </row>
    <row r="259" spans="1:7" x14ac:dyDescent="0.25">
      <c r="A259" s="66" t="s">
        <v>881</v>
      </c>
      <c r="B259" s="66" t="s">
        <v>882</v>
      </c>
      <c r="C259" s="191">
        <v>0</v>
      </c>
      <c r="E259" s="64"/>
      <c r="F259" s="64"/>
    </row>
    <row r="260" spans="1:7" x14ac:dyDescent="0.25">
      <c r="A260" s="66" t="s">
        <v>883</v>
      </c>
      <c r="B260" s="66" t="s">
        <v>159</v>
      </c>
      <c r="C260" s="191">
        <v>8.8000000000000005E-3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C18" sqref="C18"/>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1848</v>
      </c>
    </row>
    <row r="9" spans="1:3" ht="30" x14ac:dyDescent="0.25">
      <c r="A9" s="1" t="s">
        <v>1396</v>
      </c>
      <c r="B9" s="80" t="s">
        <v>1397</v>
      </c>
      <c r="C9" s="66" t="s">
        <v>1668</v>
      </c>
    </row>
    <row r="10" spans="1:3" ht="44.25" customHeight="1" x14ac:dyDescent="0.25">
      <c r="A10" s="1" t="s">
        <v>1398</v>
      </c>
      <c r="B10" s="80" t="s">
        <v>1616</v>
      </c>
      <c r="C10" s="66" t="s">
        <v>1701</v>
      </c>
    </row>
    <row r="11" spans="1:3" ht="54.75" customHeight="1" x14ac:dyDescent="0.25">
      <c r="A11" s="1" t="s">
        <v>1399</v>
      </c>
      <c r="B11" s="80" t="s">
        <v>1400</v>
      </c>
      <c r="C11" s="66" t="s">
        <v>1698</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1702</v>
      </c>
    </row>
    <row r="17" spans="1:3" ht="30" customHeight="1" x14ac:dyDescent="0.25">
      <c r="A17" s="1" t="s">
        <v>1411</v>
      </c>
      <c r="B17" s="84" t="s">
        <v>1412</v>
      </c>
      <c r="C17" s="66" t="s">
        <v>1703</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5" t="s">
        <v>1849</v>
      </c>
      <c r="C32" s="184"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1704</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Props1.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E6589254-A492-4DF8-BB3B-CA229E6C9A1C}">
  <ds:schemaRefs>
    <ds:schemaRef ds:uri="http://schemas.microsoft.com/office/2006/documentManagement/types"/>
    <ds:schemaRef ds:uri="http://purl.org/dc/terms/"/>
    <ds:schemaRef ds:uri="http://purl.org/dc/dcmitype/"/>
    <ds:schemaRef ds:uri="http://schemas.openxmlformats.org/package/2006/metadata/core-properties"/>
    <ds:schemaRef ds:uri="0D1E3D86-662B-4815-AB8D-F17786B15BEA"/>
    <ds:schemaRef ds:uri="http://schemas.microsoft.com/office/infopath/2007/PartnerControl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2020-04-29T09:49:33Z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AdHocReviewCycleID">
    <vt:i4>778639808</vt:i4>
  </property>
  <property fmtid="{D5CDD505-2E9C-101B-9397-08002B2CF9AE}" pid="11" name="_NewReviewCycle">
    <vt:lpwstr/>
  </property>
  <property fmtid="{D5CDD505-2E9C-101B-9397-08002B2CF9AE}" pid="12" name="_EmailSubject">
    <vt:lpwstr>HTT-Template Q1 2020</vt:lpwstr>
  </property>
  <property fmtid="{D5CDD505-2E9C-101B-9397-08002B2CF9AE}" pid="13" name="_AuthorEmail">
    <vt:lpwstr>Frederik.Kollevold@storebrand.no</vt:lpwstr>
  </property>
  <property fmtid="{D5CDD505-2E9C-101B-9397-08002B2CF9AE}" pid="14" name="_AuthorEmailDisplayName">
    <vt:lpwstr>Kollevold, Frederik</vt:lpwstr>
  </property>
</Properties>
</file>